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CO Business Office\P - Drive\Theresa\Website\Research Administration\Pre-Award\General\"/>
    </mc:Choice>
  </mc:AlternateContent>
  <xr:revisionPtr revIDLastSave="0" documentId="8_{0D81849E-45FB-4436-8E58-B12485CC6FA2}" xr6:coauthVersionLast="47" xr6:coauthVersionMax="47" xr10:uidLastSave="{00000000-0000-0000-0000-000000000000}"/>
  <bookViews>
    <workbookView xWindow="28680" yWindow="-120" windowWidth="51840" windowHeight="21120" xr2:uid="{00000000-000D-0000-FFFF-FFFF00000000}"/>
  </bookViews>
  <sheets>
    <sheet name="Main" sheetId="1" r:id="rId1"/>
    <sheet name="Travel" sheetId="5" r:id="rId2"/>
    <sheet name="FY23+ Rates Sheet" sheetId="4" r:id="rId3"/>
  </sheets>
  <externalReferences>
    <externalReference r:id="rId4"/>
    <externalReference r:id="rId5"/>
  </externalReferences>
  <definedNames>
    <definedName name="COLA1" localSheetId="1">#REF!</definedName>
    <definedName name="COLA1">#REF!</definedName>
    <definedName name="COLA2" localSheetId="1">#REF!</definedName>
    <definedName name="COLA2">#REF!</definedName>
    <definedName name="DIRRATE" localSheetId="1">#REF!</definedName>
    <definedName name="DIRRATE">#REF!</definedName>
    <definedName name="ENGRATE" localSheetId="1">#REF!</definedName>
    <definedName name="ENGRATE">#REF!</definedName>
    <definedName name="_xlnm.Print_Area" localSheetId="0">Main!$A$1:$H$61</definedName>
    <definedName name="TOTPRNT1" localSheetId="1">[1]PRINTING!#REF!</definedName>
    <definedName name="TOTPRNT1">[2]PRINTING!#REF!</definedName>
    <definedName name="TOTTRVL1" localSheetId="1">#REF!</definedName>
    <definedName name="TOTTRVL1">#REF!</definedName>
    <definedName name="TOTTRVL2" localSheetId="1">#REF!</definedName>
    <definedName name="TOTTRVL2">#REF!</definedName>
    <definedName name="TRAVEL1" localSheetId="1">#REF!</definedName>
    <definedName name="TRAVEL1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4" i="1" s="1"/>
  <c r="G19" i="1"/>
  <c r="G18" i="1"/>
  <c r="H18" i="1" s="1"/>
  <c r="G20" i="1"/>
  <c r="G21" i="1"/>
  <c r="G22" i="1"/>
  <c r="G23" i="1"/>
  <c r="G24" i="1"/>
  <c r="G25" i="1"/>
  <c r="G26" i="1"/>
  <c r="G27" i="1"/>
  <c r="H27" i="1" s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11" i="1"/>
  <c r="C25" i="1"/>
  <c r="C24" i="1"/>
  <c r="C23" i="1"/>
  <c r="C22" i="1"/>
  <c r="C21" i="1"/>
  <c r="C20" i="1"/>
  <c r="C19" i="1"/>
  <c r="E22" i="1"/>
  <c r="D22" i="1"/>
  <c r="L22" i="5"/>
  <c r="J22" i="5"/>
  <c r="H22" i="5"/>
  <c r="F22" i="5"/>
  <c r="L17" i="5"/>
  <c r="J17" i="5"/>
  <c r="H17" i="5"/>
  <c r="F17" i="5"/>
  <c r="L12" i="5"/>
  <c r="J12" i="5"/>
  <c r="H12" i="5"/>
  <c r="F12" i="5"/>
  <c r="L7" i="5"/>
  <c r="J7" i="5"/>
  <c r="H7" i="5"/>
  <c r="F7" i="5"/>
  <c r="D25" i="1"/>
  <c r="E25" i="1"/>
  <c r="F25" i="1"/>
  <c r="D20" i="1"/>
  <c r="E20" i="1"/>
  <c r="F20" i="1"/>
  <c r="D21" i="1"/>
  <c r="E21" i="1"/>
  <c r="F21" i="1"/>
  <c r="F22" i="1"/>
  <c r="D23" i="1"/>
  <c r="E23" i="1"/>
  <c r="F23" i="1"/>
  <c r="D24" i="1"/>
  <c r="E24" i="1"/>
  <c r="F24" i="1"/>
  <c r="D19" i="1"/>
  <c r="E19" i="1"/>
  <c r="F19" i="1"/>
  <c r="C53" i="1"/>
  <c r="D53" i="1"/>
  <c r="E53" i="1"/>
  <c r="F53" i="1"/>
  <c r="C18" i="1"/>
  <c r="D18" i="1"/>
  <c r="E18" i="1"/>
  <c r="F18" i="1"/>
  <c r="G56" i="1" l="1"/>
  <c r="H54" i="1"/>
  <c r="H53" i="1"/>
  <c r="D26" i="1"/>
  <c r="D27" i="1" s="1"/>
  <c r="D54" i="1" s="1"/>
  <c r="D56" i="1" s="1"/>
  <c r="D57" i="1" s="1"/>
  <c r="D58" i="1" s="1"/>
  <c r="E26" i="1"/>
  <c r="E27" i="1" s="1"/>
  <c r="E54" i="1" s="1"/>
  <c r="E56" i="1" s="1"/>
  <c r="E57" i="1" s="1"/>
  <c r="E58" i="1" s="1"/>
  <c r="F26" i="1"/>
  <c r="F27" i="1" s="1"/>
  <c r="F54" i="1" s="1"/>
  <c r="F56" i="1" s="1"/>
  <c r="F57" i="1" s="1"/>
  <c r="F58" i="1" s="1"/>
  <c r="C26" i="1"/>
  <c r="M22" i="5"/>
  <c r="M7" i="5"/>
  <c r="M17" i="5"/>
  <c r="M12" i="5"/>
  <c r="M13" i="5" s="1"/>
  <c r="G57" i="1" l="1"/>
  <c r="H56" i="1"/>
  <c r="C27" i="1"/>
  <c r="M18" i="5"/>
  <c r="M8" i="5"/>
  <c r="H57" i="1" l="1"/>
  <c r="G58" i="1"/>
  <c r="H58" i="1" s="1"/>
  <c r="C54" i="1"/>
  <c r="C56" i="1" l="1"/>
  <c r="C57" i="1" l="1"/>
  <c r="C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Sullivan</author>
  </authors>
  <commentList>
    <comment ref="B18" authorId="0" shapeId="0" xr:uid="{01A30BBD-0C31-4230-9873-B98A6C89986A}">
      <text>
        <r>
          <rPr>
            <b/>
            <sz val="9"/>
            <color indexed="81"/>
            <rFont val="Tahoma"/>
            <family val="2"/>
          </rPr>
          <t>Theresa Sullivan:</t>
        </r>
        <r>
          <rPr>
            <sz val="9"/>
            <color indexed="81"/>
            <rFont val="Tahoma"/>
            <family val="2"/>
          </rPr>
          <t xml:space="preserve">
suggested to use a 4% COLA inflation on salaries due to current high inflation rates (MAR2022)</t>
        </r>
      </text>
    </comment>
    <comment ref="B29" authorId="0" shapeId="0" xr:uid="{00000000-0006-0000-0000-000001000000}">
      <text>
        <r>
          <rPr>
            <sz val="10"/>
            <color indexed="81"/>
            <rFont val="Verdana"/>
            <family val="2"/>
          </rPr>
          <t xml:space="preserve">cannot put stipends on a federal project unless instructed to do so and/or receive approval. </t>
        </r>
      </text>
    </comment>
  </commentList>
</comments>
</file>

<file path=xl/sharedStrings.xml><?xml version="1.0" encoding="utf-8"?>
<sst xmlns="http://schemas.openxmlformats.org/spreadsheetml/2006/main" count="331" uniqueCount="199">
  <si>
    <t>Code</t>
  </si>
  <si>
    <t>Total Personnel Costs</t>
  </si>
  <si>
    <t>Computer Maintenance</t>
  </si>
  <si>
    <t>Fringe, Faculty</t>
  </si>
  <si>
    <t>Fringe, Postdocs</t>
  </si>
  <si>
    <t>Fringe, Grad Students</t>
  </si>
  <si>
    <t>Total Salaries and Wages</t>
  </si>
  <si>
    <t>Total Fringe</t>
  </si>
  <si>
    <t>Fringe, Other (Non Exempt Staff)</t>
  </si>
  <si>
    <t>Fringe, Professionals (Exempt)</t>
  </si>
  <si>
    <t>Books and Subscriptions</t>
  </si>
  <si>
    <t>Telephone LD</t>
  </si>
  <si>
    <t>n/a</t>
  </si>
  <si>
    <t>Domestic Travel, General</t>
  </si>
  <si>
    <t>Classroom Supplies and Materials</t>
  </si>
  <si>
    <t>Subsistence</t>
  </si>
  <si>
    <t>Year One</t>
  </si>
  <si>
    <t xml:space="preserve">Total Budget </t>
  </si>
  <si>
    <t>Page Charges</t>
  </si>
  <si>
    <t>Foreign Travel, General</t>
  </si>
  <si>
    <t>Computer Hardware &lt;5000</t>
  </si>
  <si>
    <t>Computer, Sponsored Equip &gt;=5000*</t>
  </si>
  <si>
    <t>*Overhead costs don't apply to these object codes</t>
  </si>
  <si>
    <t>Manuscript preparation</t>
  </si>
  <si>
    <t>Subactivity</t>
  </si>
  <si>
    <t>Start Date:</t>
  </si>
  <si>
    <t>End Date:</t>
  </si>
  <si>
    <t>Faculty</t>
  </si>
  <si>
    <t>Overhead</t>
  </si>
  <si>
    <t>PI:</t>
  </si>
  <si>
    <t>Sponsor:</t>
  </si>
  <si>
    <t>Printing (General)</t>
  </si>
  <si>
    <t>Spons. Work in Progress^Equip &gt;=$5000*</t>
  </si>
  <si>
    <t>Sci. Equip., Sponsored^Equip &gt;=$5000*</t>
  </si>
  <si>
    <t>Computer Software &lt;5000</t>
  </si>
  <si>
    <t>Catering Svcs, GENERAL</t>
  </si>
  <si>
    <t>Postage &amp; Fedex (grant dedicated only)</t>
  </si>
  <si>
    <t>Fringe, Temporary (HU Summer Undergrads)</t>
  </si>
  <si>
    <t xml:space="preserve">Total Direct Costs </t>
  </si>
  <si>
    <t>Materials and Supplies (non standard only)</t>
  </si>
  <si>
    <t>Mgt Professional Svcs (Advisory Boards)</t>
  </si>
  <si>
    <t>Sci. Prof. Services (Not HU Employees)</t>
  </si>
  <si>
    <t>Other Svcs, General (ex: Teacher Stipends)</t>
  </si>
  <si>
    <t>Deadline:</t>
  </si>
  <si>
    <t>Participant Support* (Subactivity w/ 0% OH)</t>
  </si>
  <si>
    <t>Total Budget Requested</t>
  </si>
  <si>
    <t xml:space="preserve"> Faculty Salaries</t>
  </si>
  <si>
    <t xml:space="preserve"> Exempt (Sci. &amp; Man. Professionals)</t>
  </si>
  <si>
    <t xml:space="preserve"> Non-Exempt  (Clerical and Techs)</t>
  </si>
  <si>
    <t xml:space="preserve"> Temp/Summer Undergrads</t>
  </si>
  <si>
    <t xml:space="preserve"> Grad Students</t>
  </si>
  <si>
    <t xml:space="preserve"> Postdocs </t>
  </si>
  <si>
    <t>Year Two</t>
  </si>
  <si>
    <t>Year Three</t>
  </si>
  <si>
    <t>Total Base (DC minus *'s above + 25K per Sub)</t>
  </si>
  <si>
    <t>Subawards* (OH on 1st 25K only per Institution)</t>
  </si>
  <si>
    <t>Proposal Nickname:</t>
  </si>
  <si>
    <t>HCO BUDGET TEMPLATE</t>
  </si>
  <si>
    <t>Subaward Base (up to 25K per Sub Institution)</t>
  </si>
  <si>
    <t>Research Associates and Scientists</t>
  </si>
  <si>
    <t>Fringe, Research Associates and Scientists</t>
  </si>
  <si>
    <t>Tuition and Fees*</t>
  </si>
  <si>
    <t>Total Non-Personnel Costs</t>
  </si>
  <si>
    <t>FY18</t>
  </si>
  <si>
    <t>FY19</t>
  </si>
  <si>
    <t>Approved rate use across all years</t>
  </si>
  <si>
    <t>FY20</t>
  </si>
  <si>
    <t>TRAVEL SCHEDULE</t>
  </si>
  <si>
    <t>YEAR 1</t>
  </si>
  <si>
    <t>NO</t>
  </si>
  <si>
    <t>DAYS/</t>
  </si>
  <si>
    <t>RATE</t>
  </si>
  <si>
    <t>TOT</t>
  </si>
  <si>
    <t>AIR</t>
  </si>
  <si>
    <t>AUTO</t>
  </si>
  <si>
    <t>TOTAL</t>
  </si>
  <si>
    <t>DESTINATION</t>
  </si>
  <si>
    <t>TRIPS</t>
  </si>
  <si>
    <t>TRAVELERS</t>
  </si>
  <si>
    <t>TRIP</t>
  </si>
  <si>
    <t>PER DIEM</t>
  </si>
  <si>
    <t>FARE</t>
  </si>
  <si>
    <t>AIR FARE</t>
  </si>
  <si>
    <t>COST</t>
  </si>
  <si>
    <t>YEAR 2</t>
  </si>
  <si>
    <t>YEAR 3</t>
  </si>
  <si>
    <t>FY21</t>
  </si>
  <si>
    <t>FY22</t>
  </si>
  <si>
    <t>Current and Future Fringe Rates:</t>
  </si>
  <si>
    <t>Salary Group</t>
  </si>
  <si>
    <t>Object Codes</t>
  </si>
  <si>
    <t>Fringe Benefit Object Codes</t>
  </si>
  <si>
    <t>6010 - 6040</t>
  </si>
  <si>
    <t>Faculty (6250)</t>
  </si>
  <si>
    <t>Research Associates and Sci. (6250)</t>
  </si>
  <si>
    <t>Exempt</t>
  </si>
  <si>
    <t>Exempt (6270)</t>
  </si>
  <si>
    <t>Exempt vacation fringe (6271)</t>
  </si>
  <si>
    <t>Non-Exempt/Union</t>
  </si>
  <si>
    <t>6070 - 6080</t>
  </si>
  <si>
    <t>Non-Exempt/Union (6280)</t>
  </si>
  <si>
    <t>Non-Exempt/Union Vacation fringe (6281)</t>
  </si>
  <si>
    <t>Post docs</t>
  </si>
  <si>
    <t>Post docs (6260)</t>
  </si>
  <si>
    <t>Casual</t>
  </si>
  <si>
    <t>6090, 6120</t>
  </si>
  <si>
    <t>Casual (6300)</t>
  </si>
  <si>
    <t>Graduate Students</t>
  </si>
  <si>
    <t>Graduate Students (N/A)</t>
  </si>
  <si>
    <t>Monthly Extra Comp.</t>
  </si>
  <si>
    <t>Pensionable Extra Comp (6320)</t>
  </si>
  <si>
    <t>Non-Pensionable Extra Comp.</t>
  </si>
  <si>
    <t>6200-6204</t>
  </si>
  <si>
    <t>Non-Pensionable Extra Comp (6321)</t>
  </si>
  <si>
    <t>Overhead Rates*</t>
  </si>
  <si>
    <t>On Campus</t>
  </si>
  <si>
    <t>On Campus: Federal</t>
  </si>
  <si>
    <t>Other Sponsored Activity Rate</t>
  </si>
  <si>
    <t>Off Campus</t>
  </si>
  <si>
    <t>*Overhead is charged on all equipment purchases under $5000. Overhead is not charged on Equipment over $5000 and Subcontracts cost &gt; $25K.</t>
  </si>
  <si>
    <t>*Overhead is not charged on Tuition</t>
  </si>
  <si>
    <t>Other Harvard Institutional Information</t>
  </si>
  <si>
    <t>Corporate/Legal Name</t>
  </si>
  <si>
    <t>President and Fellows of Harvard College</t>
  </si>
  <si>
    <t>Address</t>
  </si>
  <si>
    <t>Harvard University</t>
  </si>
  <si>
    <t>Office for Sponsored Programs</t>
  </si>
  <si>
    <t>1033 Massachusetts Avenue, Fifth Floor</t>
  </si>
  <si>
    <t>Cambridge, MA 02138</t>
  </si>
  <si>
    <t>Cognizant Agency for OH Rates</t>
  </si>
  <si>
    <t>Department of Health and Human Services (DHHS).</t>
  </si>
  <si>
    <t>NIH</t>
  </si>
  <si>
    <t>awardsmgmt2@harvard.edu</t>
  </si>
  <si>
    <t>Cognizant DHHS Official</t>
  </si>
  <si>
    <t>Michael Leonard, 212 264 2069</t>
  </si>
  <si>
    <t>NSF</t>
  </si>
  <si>
    <t>award_mgt@harvard.edu</t>
  </si>
  <si>
    <t>Current Negotiated Agreement</t>
  </si>
  <si>
    <t>All Others</t>
  </si>
  <si>
    <t>awardsmgmt3@harvard.edu</t>
  </si>
  <si>
    <t>Employer Identification Number (EIN)</t>
  </si>
  <si>
    <t>Dun &amp; Bradstreet (DUNS) Number</t>
  </si>
  <si>
    <t>08-235-9691</t>
  </si>
  <si>
    <t>Congressional District</t>
  </si>
  <si>
    <t>Fifth</t>
  </si>
  <si>
    <t>CAGE Number</t>
  </si>
  <si>
    <t>1NQH4</t>
  </si>
  <si>
    <t>NSF Code</t>
  </si>
  <si>
    <t>Institutional Contact</t>
  </si>
  <si>
    <t xml:space="preserve">7/1/17 - </t>
  </si>
  <si>
    <t xml:space="preserve">7/1/18 - </t>
  </si>
  <si>
    <t xml:space="preserve">7/1/19 - </t>
  </si>
  <si>
    <t xml:space="preserve">7/1/20 - </t>
  </si>
  <si>
    <t xml:space="preserve">7/1/21 - </t>
  </si>
  <si>
    <r>
      <t xml:space="preserve">04-2103580N (for </t>
    </r>
    <r>
      <rPr>
        <b/>
        <sz val="10"/>
        <rFont val="Verdana"/>
        <family val="2"/>
      </rPr>
      <t>Grants.gov</t>
    </r>
    <r>
      <rPr>
        <sz val="10"/>
        <rFont val="Verdana"/>
        <family val="2"/>
      </rPr>
      <t>: 042103580)</t>
    </r>
  </si>
  <si>
    <t>-</t>
  </si>
  <si>
    <t>Stipends</t>
  </si>
  <si>
    <t>FY23</t>
  </si>
  <si>
    <t>Year Four</t>
  </si>
  <si>
    <t>Year Five</t>
  </si>
  <si>
    <t>FY24</t>
  </si>
  <si>
    <t>pay</t>
  </si>
  <si>
    <t>frequency</t>
  </si>
  <si>
    <t>monthly</t>
  </si>
  <si>
    <t>biweekly</t>
  </si>
  <si>
    <t>weekly</t>
  </si>
  <si>
    <t xml:space="preserve">7/1/22 - </t>
  </si>
  <si>
    <t xml:space="preserve">7/1/23 - </t>
  </si>
  <si>
    <t xml:space="preserve">7/1/24 - </t>
  </si>
  <si>
    <t>FY25</t>
  </si>
  <si>
    <t>YEAR 4</t>
  </si>
  <si>
    <t>posts during second week of month</t>
  </si>
  <si>
    <t>around the second to last Thursday of the month</t>
  </si>
  <si>
    <t>every other Wednesdays</t>
  </si>
  <si>
    <t>every Wednesday</t>
  </si>
  <si>
    <t>FY26</t>
  </si>
  <si>
    <t xml:space="preserve">7/1/25 - </t>
  </si>
  <si>
    <t>Colleeen Shanahan, Senior Manager</t>
  </si>
  <si>
    <t>colleen_shanahan@harvard.edu</t>
  </si>
  <si>
    <t>617-495-9039 phone</t>
  </si>
  <si>
    <t>MEETING</t>
  </si>
  <si>
    <t xml:space="preserve">MEETING </t>
  </si>
  <si>
    <t>FEE</t>
  </si>
  <si>
    <t>FEE TOT</t>
  </si>
  <si>
    <t xml:space="preserve">7/1/26 - </t>
  </si>
  <si>
    <t>FY27</t>
  </si>
  <si>
    <r>
      <t xml:space="preserve">Faculty </t>
    </r>
    <r>
      <rPr>
        <i/>
        <sz val="10"/>
        <rFont val="Verdana"/>
        <family val="2"/>
      </rPr>
      <t>6010, 6020, 6040</t>
    </r>
  </si>
  <si>
    <r>
      <t xml:space="preserve">Research Ass. &amp; Sci. </t>
    </r>
    <r>
      <rPr>
        <i/>
        <sz val="10"/>
        <rFont val="Verdana"/>
        <family val="2"/>
      </rPr>
      <t>6030</t>
    </r>
  </si>
  <si>
    <r>
      <t xml:space="preserve">Post-Doc </t>
    </r>
    <r>
      <rPr>
        <i/>
        <sz val="10"/>
        <rFont val="Verdana"/>
        <family val="2"/>
      </rPr>
      <t>6150</t>
    </r>
  </si>
  <si>
    <r>
      <t xml:space="preserve">Exempt incl. vac </t>
    </r>
    <r>
      <rPr>
        <i/>
        <sz val="10"/>
        <rFont val="Verdana"/>
        <family val="2"/>
      </rPr>
      <t>6050</t>
    </r>
  </si>
  <si>
    <r>
      <t xml:space="preserve">Non-Exempt incl. vac </t>
    </r>
    <r>
      <rPr>
        <i/>
        <sz val="10"/>
        <rFont val="Verdana"/>
        <family val="2"/>
      </rPr>
      <t>6070</t>
    </r>
  </si>
  <si>
    <r>
      <t>Temporary</t>
    </r>
    <r>
      <rPr>
        <i/>
        <sz val="10"/>
        <rFont val="Verdana"/>
        <family val="2"/>
      </rPr>
      <t xml:space="preserve"> 6090, 6120</t>
    </r>
  </si>
  <si>
    <t>FY28</t>
  </si>
  <si>
    <t>FY29</t>
  </si>
  <si>
    <t>Approved rate use across all years: https://osp.finance.harvard.edu/blog/update-consolidated-fringe-approval</t>
  </si>
  <si>
    <t>Revised 03/07/2023</t>
  </si>
  <si>
    <t>Harvard FY18-24 Rates</t>
  </si>
  <si>
    <t xml:space="preserve">7/1/27 - </t>
  </si>
  <si>
    <t>Last Revised: 01/09/2024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</si>
</sst>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m/d/yy;@"/>
    <numFmt numFmtId="166" formatCode="_(&quot;$&quot;* #,##0_);_(&quot;$&quot;* \(#,##0\);_(&quot;$&quot;* &quot;-&quot;??_);_(@_)"/>
    <numFmt numFmtId="167" formatCode="mm/dd/yy;@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MT"/>
    </font>
    <font>
      <sz val="10"/>
      <name val="Verdana"/>
      <family val="2"/>
    </font>
    <font>
      <b/>
      <sz val="10"/>
      <name val="Verdana"/>
      <family val="2"/>
    </font>
    <font>
      <sz val="10"/>
      <color indexed="57"/>
      <name val="Verdana"/>
      <family val="2"/>
    </font>
    <font>
      <i/>
      <sz val="10"/>
      <name val="Verdana"/>
      <family val="2"/>
    </font>
    <font>
      <u/>
      <sz val="10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10"/>
      <color indexed="81"/>
      <name val="Verdana"/>
      <family val="2"/>
    </font>
    <font>
      <u/>
      <sz val="10"/>
      <color theme="10"/>
      <name val="Arial"/>
      <family val="2"/>
    </font>
    <font>
      <b/>
      <sz val="10"/>
      <color rgb="FFFF0000"/>
      <name val="Verdana"/>
      <family val="2"/>
    </font>
    <font>
      <b/>
      <sz val="10"/>
      <color theme="5"/>
      <name val="Verdana"/>
      <family val="2"/>
    </font>
    <font>
      <i/>
      <sz val="8"/>
      <color theme="0" tint="-0.499984740745262"/>
      <name val="Verdana"/>
      <family val="2"/>
    </font>
    <font>
      <u/>
      <sz val="10"/>
      <color theme="10"/>
      <name val="Verdana"/>
      <family val="2"/>
    </font>
    <font>
      <i/>
      <sz val="8"/>
      <color theme="3" tint="0.39997558519241921"/>
      <name val="Verdana"/>
      <family val="2"/>
    </font>
    <font>
      <b/>
      <u/>
      <sz val="10"/>
      <color theme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3" fontId="4" fillId="0" borderId="0" xfId="0" applyNumberFormat="1" applyFont="1"/>
    <xf numFmtId="0" fontId="9" fillId="0" borderId="0" xfId="0" applyFont="1"/>
    <xf numFmtId="164" fontId="4" fillId="0" borderId="0" xfId="0" applyNumberFormat="1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41" fontId="4" fillId="0" borderId="0" xfId="1" applyNumberFormat="1" applyFont="1" applyFill="1" applyBorder="1"/>
    <xf numFmtId="41" fontId="7" fillId="0" borderId="5" xfId="1" applyNumberFormat="1" applyFont="1" applyFill="1" applyBorder="1"/>
    <xf numFmtId="41" fontId="10" fillId="0" borderId="6" xfId="1" applyNumberFormat="1" applyFont="1" applyFill="1" applyBorder="1"/>
    <xf numFmtId="41" fontId="4" fillId="0" borderId="0" xfId="1" applyNumberFormat="1" applyFont="1" applyFill="1"/>
    <xf numFmtId="41" fontId="4" fillId="0" borderId="7" xfId="1" applyNumberFormat="1" applyFont="1" applyFill="1" applyBorder="1"/>
    <xf numFmtId="41" fontId="7" fillId="0" borderId="0" xfId="1" applyNumberFormat="1" applyFont="1" applyFill="1" applyBorder="1"/>
    <xf numFmtId="41" fontId="10" fillId="0" borderId="0" xfId="1" applyNumberFormat="1" applyFont="1" applyFill="1"/>
    <xf numFmtId="0" fontId="9" fillId="0" borderId="0" xfId="0" applyFont="1" applyAlignment="1">
      <alignment horizontal="right"/>
    </xf>
    <xf numFmtId="14" fontId="14" fillId="0" borderId="0" xfId="0" applyNumberFormat="1" applyFont="1" applyAlignment="1">
      <alignment horizontal="center" wrapText="1"/>
    </xf>
    <xf numFmtId="0" fontId="5" fillId="0" borderId="0" xfId="4" applyFont="1"/>
    <xf numFmtId="0" fontId="15" fillId="0" borderId="0" xfId="4" applyFont="1" applyAlignment="1">
      <alignment horizontal="right"/>
    </xf>
    <xf numFmtId="0" fontId="11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2" borderId="0" xfId="4" applyFont="1" applyFill="1" applyAlignment="1">
      <alignment horizontal="center"/>
    </xf>
    <xf numFmtId="0" fontId="4" fillId="4" borderId="0" xfId="4" applyFont="1" applyFill="1"/>
    <xf numFmtId="0" fontId="8" fillId="0" borderId="0" xfId="4" applyFont="1"/>
    <xf numFmtId="165" fontId="4" fillId="0" borderId="0" xfId="4" applyNumberFormat="1" applyFont="1" applyAlignment="1">
      <alignment horizontal="center"/>
    </xf>
    <xf numFmtId="165" fontId="4" fillId="2" borderId="0" xfId="4" applyNumberFormat="1" applyFont="1" applyFill="1" applyAlignment="1">
      <alignment horizontal="center"/>
    </xf>
    <xf numFmtId="165" fontId="4" fillId="3" borderId="0" xfId="4" applyNumberFormat="1" applyFont="1" applyFill="1" applyAlignment="1">
      <alignment horizontal="center"/>
    </xf>
    <xf numFmtId="0" fontId="16" fillId="4" borderId="0" xfId="4" applyFont="1" applyFill="1"/>
    <xf numFmtId="0" fontId="5" fillId="0" borderId="7" xfId="4" applyFont="1" applyBorder="1"/>
    <xf numFmtId="0" fontId="5" fillId="0" borderId="7" xfId="4" applyFont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3" borderId="7" xfId="4" applyFont="1" applyFill="1" applyBorder="1" applyAlignment="1">
      <alignment horizontal="center"/>
    </xf>
    <xf numFmtId="0" fontId="4" fillId="0" borderId="0" xfId="4" applyFont="1" applyAlignment="1">
      <alignment horizontal="left"/>
    </xf>
    <xf numFmtId="10" fontId="4" fillId="0" borderId="0" xfId="4" applyNumberFormat="1" applyFont="1"/>
    <xf numFmtId="10" fontId="4" fillId="2" borderId="0" xfId="4" applyNumberFormat="1" applyFont="1" applyFill="1"/>
    <xf numFmtId="10" fontId="4" fillId="3" borderId="0" xfId="4" applyNumberFormat="1" applyFont="1" applyFill="1"/>
    <xf numFmtId="0" fontId="16" fillId="4" borderId="8" xfId="4" applyFont="1" applyFill="1" applyBorder="1" applyAlignment="1">
      <alignment horizontal="left"/>
    </xf>
    <xf numFmtId="0" fontId="4" fillId="0" borderId="7" xfId="4" applyFont="1" applyBorder="1"/>
    <xf numFmtId="0" fontId="7" fillId="0" borderId="0" xfId="4" applyFont="1"/>
    <xf numFmtId="0" fontId="4" fillId="0" borderId="9" xfId="4" applyFont="1" applyBorder="1"/>
    <xf numFmtId="0" fontId="4" fillId="0" borderId="10" xfId="4" applyFont="1" applyBorder="1"/>
    <xf numFmtId="15" fontId="4" fillId="0" borderId="0" xfId="4" applyNumberFormat="1" applyFont="1"/>
    <xf numFmtId="0" fontId="4" fillId="0" borderId="11" xfId="4" applyFont="1" applyBorder="1"/>
    <xf numFmtId="0" fontId="18" fillId="0" borderId="0" xfId="4" applyFont="1"/>
    <xf numFmtId="0" fontId="5" fillId="0" borderId="0" xfId="4" applyFont="1" applyAlignment="1">
      <alignment horizontal="center"/>
    </xf>
    <xf numFmtId="0" fontId="17" fillId="0" borderId="0" xfId="2" applyFont="1"/>
    <xf numFmtId="0" fontId="19" fillId="0" borderId="0" xfId="2" applyFont="1"/>
    <xf numFmtId="0" fontId="5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4" fillId="0" borderId="0" xfId="5" applyFont="1"/>
    <xf numFmtId="0" fontId="5" fillId="0" borderId="0" xfId="5" applyFont="1"/>
    <xf numFmtId="0" fontId="11" fillId="0" borderId="0" xfId="5" applyFont="1"/>
    <xf numFmtId="0" fontId="4" fillId="0" borderId="0" xfId="5" applyFont="1" applyAlignment="1">
      <alignment horizontal="center"/>
    </xf>
    <xf numFmtId="0" fontId="4" fillId="0" borderId="4" xfId="5" applyFont="1" applyBorder="1" applyAlignment="1">
      <alignment horizontal="center"/>
    </xf>
    <xf numFmtId="0" fontId="0" fillId="0" borderId="0" xfId="5" applyFont="1" applyAlignment="1">
      <alignment horizontal="left"/>
    </xf>
    <xf numFmtId="166" fontId="4" fillId="0" borderId="0" xfId="6" applyNumberFormat="1" applyFont="1" applyBorder="1" applyAlignment="1" applyProtection="1">
      <alignment horizontal="center"/>
    </xf>
    <xf numFmtId="166" fontId="4" fillId="2" borderId="0" xfId="6" applyNumberFormat="1" applyFont="1" applyFill="1" applyProtection="1"/>
    <xf numFmtId="166" fontId="4" fillId="2" borderId="0" xfId="6" applyNumberFormat="1" applyFont="1" applyFill="1" applyBorder="1" applyAlignment="1" applyProtection="1">
      <alignment horizontal="center"/>
    </xf>
    <xf numFmtId="166" fontId="4" fillId="0" borderId="0" xfId="6" applyNumberFormat="1" applyFont="1" applyProtection="1"/>
    <xf numFmtId="0" fontId="4" fillId="0" borderId="0" xfId="5" applyFont="1" applyAlignment="1">
      <alignment horizontal="left"/>
    </xf>
    <xf numFmtId="166" fontId="4" fillId="0" borderId="0" xfId="5" applyNumberFormat="1" applyFont="1"/>
    <xf numFmtId="166" fontId="4" fillId="0" borderId="0" xfId="6" applyNumberFormat="1" applyFont="1"/>
    <xf numFmtId="166" fontId="4" fillId="0" borderId="0" xfId="6" applyNumberFormat="1" applyFont="1" applyAlignment="1">
      <alignment horizontal="center"/>
    </xf>
    <xf numFmtId="166" fontId="4" fillId="0" borderId="4" xfId="6" applyNumberFormat="1" applyFont="1" applyBorder="1" applyAlignment="1" applyProtection="1">
      <alignment horizontal="center"/>
    </xf>
    <xf numFmtId="166" fontId="4" fillId="0" borderId="0" xfId="4" applyNumberFormat="1" applyFont="1"/>
    <xf numFmtId="0" fontId="5" fillId="0" borderId="3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 wrapText="1"/>
    </xf>
    <xf numFmtId="167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/>
    <xf numFmtId="14" fontId="4" fillId="2" borderId="0" xfId="4" applyNumberFormat="1" applyFont="1" applyFill="1" applyAlignment="1">
      <alignment horizontal="center"/>
    </xf>
    <xf numFmtId="0" fontId="4" fillId="3" borderId="0" xfId="4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167" fontId="4" fillId="5" borderId="1" xfId="0" applyNumberFormat="1" applyFont="1" applyFill="1" applyBorder="1"/>
    <xf numFmtId="167" fontId="4" fillId="5" borderId="2" xfId="0" applyNumberFormat="1" applyFont="1" applyFill="1" applyBorder="1"/>
    <xf numFmtId="164" fontId="4" fillId="5" borderId="3" xfId="0" applyNumberFormat="1" applyFont="1" applyFill="1" applyBorder="1"/>
    <xf numFmtId="167" fontId="4" fillId="5" borderId="1" xfId="0" applyNumberFormat="1" applyFont="1" applyFill="1" applyBorder="1" applyAlignment="1">
      <alignment horizontal="center" wrapText="1"/>
    </xf>
    <xf numFmtId="167" fontId="4" fillId="5" borderId="2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6" fillId="4" borderId="5" xfId="4" applyFont="1" applyFill="1" applyBorder="1" applyAlignment="1">
      <alignment horizontal="left" vertical="center"/>
    </xf>
    <xf numFmtId="0" fontId="16" fillId="4" borderId="7" xfId="4" applyFont="1" applyFill="1" applyBorder="1" applyAlignment="1">
      <alignment horizontal="left" vertical="center"/>
    </xf>
    <xf numFmtId="41" fontId="4" fillId="0" borderId="13" xfId="1" applyNumberFormat="1" applyFont="1" applyFill="1" applyBorder="1"/>
    <xf numFmtId="41" fontId="4" fillId="0" borderId="14" xfId="1" applyNumberFormat="1" applyFont="1" applyFill="1" applyBorder="1"/>
  </cellXfs>
  <cellStyles count="7">
    <cellStyle name="Currency" xfId="1" builtinId="4"/>
    <cellStyle name="Currency 2" xfId="6" xr:uid="{00000000-0005-0000-0000-000001000000}"/>
    <cellStyle name="Hyperlink" xfId="2" builtinId="8"/>
    <cellStyle name="Hyperlink 2" xfId="3" xr:uid="{00000000-0005-0000-0000-000003000000}"/>
    <cellStyle name="Normal" xfId="0" builtinId="0"/>
    <cellStyle name="Normal 2" xfId="4" xr:uid="{00000000-0005-0000-0000-000005000000}"/>
    <cellStyle name="Normal_2yearblank,fy2007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Grant%20Correspondence/charbonneau/NASA-Kepler%205.18.07/DC-NASA%20HCO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Grant%20Correspondence\charbonneau\NASA-Kepler%205.18.07\DC-NASA%20HCO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TRAVEL"/>
      <sheetName val="PRINTING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TRAVEL"/>
      <sheetName val="PRINTING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sp.finance.harvard.edu/institutional-fact-sheet" TargetMode="External"/><Relationship Id="rId1" Type="http://schemas.openxmlformats.org/officeDocument/2006/relationships/hyperlink" Target="mailto:colleen_shanahan@harvar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="85" zoomScaleNormal="85" workbookViewId="0">
      <selection activeCell="H2" sqref="H2"/>
    </sheetView>
  </sheetViews>
  <sheetFormatPr defaultColWidth="8.81640625" defaultRowHeight="15" customHeight="1"/>
  <cols>
    <col min="1" max="1" width="56.81640625" style="1" customWidth="1"/>
    <col min="2" max="2" width="15" style="1" customWidth="1"/>
    <col min="3" max="8" width="16.1796875" style="1" customWidth="1"/>
    <col min="9" max="9" width="2.1796875" style="1" customWidth="1"/>
    <col min="10" max="10" width="26.54296875" style="1" bestFit="1" customWidth="1"/>
    <col min="11" max="12" width="11.1796875" style="1" customWidth="1"/>
    <col min="13" max="16" width="10.81640625" style="1" customWidth="1"/>
    <col min="17" max="16384" width="8.81640625" style="1"/>
  </cols>
  <sheetData>
    <row r="1" spans="1:16" s="10" customFormat="1" ht="15" customHeight="1">
      <c r="A1" s="16" t="s">
        <v>57</v>
      </c>
      <c r="H1" s="34" t="s">
        <v>198</v>
      </c>
    </row>
    <row r="3" spans="1:16" ht="15" customHeight="1">
      <c r="A3" s="19" t="s">
        <v>29</v>
      </c>
      <c r="B3" s="20"/>
    </row>
    <row r="4" spans="1:16" ht="15" customHeight="1">
      <c r="A4" s="19" t="s">
        <v>56</v>
      </c>
      <c r="B4" s="20"/>
    </row>
    <row r="5" spans="1:16" ht="15" customHeight="1">
      <c r="A5" s="19" t="s">
        <v>30</v>
      </c>
      <c r="B5" s="20"/>
      <c r="C5" s="5"/>
      <c r="D5" s="5"/>
      <c r="E5" s="5"/>
      <c r="F5" s="5"/>
      <c r="G5" s="5"/>
      <c r="H5" s="5"/>
    </row>
    <row r="6" spans="1:16" ht="15" customHeight="1">
      <c r="A6" s="19" t="s">
        <v>43</v>
      </c>
      <c r="B6" s="21"/>
    </row>
    <row r="7" spans="1:16" ht="15" customHeight="1">
      <c r="C7" s="2" t="s">
        <v>16</v>
      </c>
      <c r="D7" s="2" t="s">
        <v>52</v>
      </c>
      <c r="E7" s="2" t="s">
        <v>53</v>
      </c>
      <c r="F7" s="2" t="s">
        <v>158</v>
      </c>
      <c r="G7" s="2" t="s">
        <v>159</v>
      </c>
      <c r="H7" s="2"/>
      <c r="J7" s="3"/>
    </row>
    <row r="8" spans="1:16" ht="15" customHeight="1">
      <c r="C8" s="35">
        <v>45108</v>
      </c>
      <c r="D8" s="35">
        <v>45474</v>
      </c>
      <c r="E8" s="35">
        <v>45839</v>
      </c>
      <c r="F8" s="35">
        <v>46204</v>
      </c>
      <c r="G8" s="35">
        <v>46569</v>
      </c>
      <c r="H8" s="2"/>
      <c r="J8" s="3"/>
    </row>
    <row r="9" spans="1:16" ht="15" customHeight="1">
      <c r="C9" s="2" t="s">
        <v>155</v>
      </c>
      <c r="D9" s="2" t="s">
        <v>155</v>
      </c>
      <c r="E9" s="2" t="s">
        <v>155</v>
      </c>
      <c r="F9" s="2" t="s">
        <v>155</v>
      </c>
      <c r="G9" s="2" t="s">
        <v>155</v>
      </c>
      <c r="H9" s="2"/>
      <c r="J9" s="3"/>
    </row>
    <row r="10" spans="1:16" s="7" customFormat="1" ht="15" customHeight="1">
      <c r="A10" s="4"/>
      <c r="B10" s="5" t="s">
        <v>0</v>
      </c>
      <c r="C10" s="35">
        <v>45473</v>
      </c>
      <c r="D10" s="35">
        <v>45838</v>
      </c>
      <c r="E10" s="35">
        <v>46203</v>
      </c>
      <c r="F10" s="35">
        <v>46568</v>
      </c>
      <c r="G10" s="35">
        <v>46934</v>
      </c>
      <c r="H10" s="3" t="s">
        <v>17</v>
      </c>
      <c r="I10" s="1"/>
      <c r="J10" s="6"/>
    </row>
    <row r="11" spans="1:16" ht="15" customHeight="1">
      <c r="A11" s="8" t="s">
        <v>59</v>
      </c>
      <c r="B11" s="9">
        <v>6030</v>
      </c>
      <c r="C11" s="27"/>
      <c r="D11" s="27"/>
      <c r="E11" s="27"/>
      <c r="F11" s="27"/>
      <c r="G11" s="27"/>
      <c r="H11" s="27">
        <f>SUM(C11:G11)</f>
        <v>0</v>
      </c>
      <c r="I11" s="10"/>
      <c r="J11" s="11"/>
    </row>
    <row r="12" spans="1:16" ht="15" customHeight="1">
      <c r="A12" s="8" t="s">
        <v>46</v>
      </c>
      <c r="B12" s="9">
        <v>6040</v>
      </c>
      <c r="C12" s="27"/>
      <c r="D12" s="27"/>
      <c r="E12" s="27"/>
      <c r="F12" s="27"/>
      <c r="G12" s="27"/>
      <c r="H12" s="27">
        <f t="shared" ref="H12:H58" si="0">SUM(C12:G12)</f>
        <v>0</v>
      </c>
      <c r="I12" s="10"/>
      <c r="J12" s="11"/>
    </row>
    <row r="13" spans="1:16" ht="15" customHeight="1">
      <c r="A13" s="8" t="s">
        <v>47</v>
      </c>
      <c r="B13" s="9">
        <v>6050</v>
      </c>
      <c r="C13" s="27"/>
      <c r="D13" s="27"/>
      <c r="E13" s="27"/>
      <c r="F13" s="27"/>
      <c r="G13" s="27"/>
      <c r="H13" s="27">
        <f t="shared" si="0"/>
        <v>0</v>
      </c>
      <c r="I13" s="10"/>
      <c r="J13" s="11"/>
      <c r="L13" s="97" t="s">
        <v>194</v>
      </c>
      <c r="M13" s="97"/>
      <c r="N13" s="97"/>
      <c r="O13" s="97"/>
      <c r="P13" s="97"/>
    </row>
    <row r="14" spans="1:16" ht="15" customHeight="1">
      <c r="A14" s="8" t="s">
        <v>48</v>
      </c>
      <c r="B14" s="9">
        <v>6070</v>
      </c>
      <c r="C14" s="27"/>
      <c r="D14" s="27"/>
      <c r="E14" s="27"/>
      <c r="F14" s="27"/>
      <c r="G14" s="27"/>
      <c r="H14" s="27">
        <f t="shared" si="0"/>
        <v>0</v>
      </c>
      <c r="I14" s="10"/>
      <c r="J14" s="11"/>
      <c r="L14" s="97"/>
      <c r="M14" s="97"/>
      <c r="N14" s="97"/>
      <c r="O14" s="97"/>
      <c r="P14" s="97"/>
    </row>
    <row r="15" spans="1:16" ht="15" customHeight="1">
      <c r="A15" s="8" t="s">
        <v>49</v>
      </c>
      <c r="B15" s="9">
        <v>6120</v>
      </c>
      <c r="C15" s="27"/>
      <c r="D15" s="27"/>
      <c r="E15" s="27"/>
      <c r="F15" s="27"/>
      <c r="G15" s="27"/>
      <c r="H15" s="27">
        <f t="shared" si="0"/>
        <v>0</v>
      </c>
      <c r="I15" s="10"/>
      <c r="J15" s="11"/>
      <c r="L15" s="98"/>
      <c r="M15" s="98"/>
      <c r="N15" s="98"/>
      <c r="O15" s="98"/>
      <c r="P15" s="98"/>
    </row>
    <row r="16" spans="1:16" ht="15" customHeight="1">
      <c r="A16" s="8" t="s">
        <v>50</v>
      </c>
      <c r="B16" s="9">
        <v>6140</v>
      </c>
      <c r="C16" s="27"/>
      <c r="D16" s="27"/>
      <c r="E16" s="27"/>
      <c r="F16" s="27"/>
      <c r="G16" s="27"/>
      <c r="H16" s="27">
        <f t="shared" si="0"/>
        <v>0</v>
      </c>
      <c r="I16" s="10"/>
      <c r="J16" s="11"/>
      <c r="K16" s="85" t="s">
        <v>160</v>
      </c>
      <c r="L16" s="91" t="s">
        <v>169</v>
      </c>
      <c r="M16" s="91" t="s">
        <v>175</v>
      </c>
      <c r="N16" s="91" t="s">
        <v>185</v>
      </c>
      <c r="O16" s="91" t="s">
        <v>192</v>
      </c>
      <c r="P16" s="91" t="s">
        <v>193</v>
      </c>
    </row>
    <row r="17" spans="1:16" ht="15" customHeight="1">
      <c r="A17" s="8" t="s">
        <v>51</v>
      </c>
      <c r="B17" s="9">
        <v>6150</v>
      </c>
      <c r="C17" s="27"/>
      <c r="D17" s="27"/>
      <c r="E17" s="27"/>
      <c r="F17" s="27"/>
      <c r="G17" s="27"/>
      <c r="H17" s="31">
        <f t="shared" si="0"/>
        <v>0</v>
      </c>
      <c r="I17" s="10"/>
      <c r="J17" s="12" t="s">
        <v>25</v>
      </c>
      <c r="K17" s="86">
        <v>45108</v>
      </c>
      <c r="L17" s="92">
        <v>45474</v>
      </c>
      <c r="M17" s="92">
        <v>45839</v>
      </c>
      <c r="N17" s="92">
        <v>46204</v>
      </c>
      <c r="O17" s="92">
        <v>46569</v>
      </c>
      <c r="P17" s="92">
        <v>46935</v>
      </c>
    </row>
    <row r="18" spans="1:16" ht="15" customHeight="1">
      <c r="B18" s="22" t="s">
        <v>6</v>
      </c>
      <c r="C18" s="28">
        <f>SUM(C11:C17)</f>
        <v>0</v>
      </c>
      <c r="D18" s="28">
        <f>SUM(D11:D17)</f>
        <v>0</v>
      </c>
      <c r="E18" s="28">
        <f>SUM(E11:E17)</f>
        <v>0</v>
      </c>
      <c r="F18" s="28">
        <f>SUM(F11:F17)</f>
        <v>0</v>
      </c>
      <c r="G18" s="28">
        <f>SUM(G11:G17)</f>
        <v>0</v>
      </c>
      <c r="H18" s="27">
        <f t="shared" si="0"/>
        <v>0</v>
      </c>
      <c r="I18" s="23"/>
      <c r="J18" s="13" t="s">
        <v>26</v>
      </c>
      <c r="K18" s="87">
        <v>45473</v>
      </c>
      <c r="L18" s="93">
        <v>45838</v>
      </c>
      <c r="M18" s="93">
        <v>46203</v>
      </c>
      <c r="N18" s="93">
        <v>46568</v>
      </c>
      <c r="O18" s="93">
        <v>46934</v>
      </c>
      <c r="P18" s="93">
        <v>47299</v>
      </c>
    </row>
    <row r="19" spans="1:16" ht="15" customHeight="1">
      <c r="A19" s="8" t="s">
        <v>3</v>
      </c>
      <c r="B19" s="9">
        <v>6250</v>
      </c>
      <c r="C19" s="27">
        <f>C12*K19</f>
        <v>0</v>
      </c>
      <c r="D19" s="27">
        <f>D12*L19</f>
        <v>0</v>
      </c>
      <c r="E19" s="27">
        <f>E12*M19</f>
        <v>0</v>
      </c>
      <c r="F19" s="27">
        <f>F12*N19</f>
        <v>0</v>
      </c>
      <c r="G19" s="27">
        <f>G12*O19</f>
        <v>0</v>
      </c>
      <c r="H19" s="27">
        <f t="shared" si="0"/>
        <v>0</v>
      </c>
      <c r="J19" s="14" t="s">
        <v>186</v>
      </c>
      <c r="K19" s="88">
        <v>0.215</v>
      </c>
      <c r="L19" s="94">
        <v>0.215</v>
      </c>
      <c r="M19" s="94">
        <v>0.215</v>
      </c>
      <c r="N19" s="94">
        <v>0.215</v>
      </c>
      <c r="O19" s="94">
        <v>0.215</v>
      </c>
      <c r="P19" s="94">
        <v>0.215</v>
      </c>
    </row>
    <row r="20" spans="1:16" ht="15" customHeight="1">
      <c r="A20" s="8" t="s">
        <v>60</v>
      </c>
      <c r="B20" s="9">
        <v>6250</v>
      </c>
      <c r="C20" s="27">
        <f>C11*K20</f>
        <v>0</v>
      </c>
      <c r="D20" s="27">
        <f>D11*L20</f>
        <v>0</v>
      </c>
      <c r="E20" s="27">
        <f>E11*M20</f>
        <v>0</v>
      </c>
      <c r="F20" s="27">
        <f>F11*N20</f>
        <v>0</v>
      </c>
      <c r="G20" s="27">
        <f>G11*O20</f>
        <v>0</v>
      </c>
      <c r="H20" s="27">
        <f t="shared" si="0"/>
        <v>0</v>
      </c>
      <c r="J20" s="14" t="s">
        <v>187</v>
      </c>
      <c r="K20" s="88">
        <v>0.215</v>
      </c>
      <c r="L20" s="94">
        <v>0.215</v>
      </c>
      <c r="M20" s="94">
        <v>0.215</v>
      </c>
      <c r="N20" s="94">
        <v>0.215</v>
      </c>
      <c r="O20" s="94">
        <v>0.215</v>
      </c>
      <c r="P20" s="94">
        <v>0.215</v>
      </c>
    </row>
    <row r="21" spans="1:16" ht="15" customHeight="1">
      <c r="A21" s="8" t="s">
        <v>4</v>
      </c>
      <c r="B21" s="9">
        <v>6260</v>
      </c>
      <c r="C21" s="27">
        <f>C17*K21</f>
        <v>0</v>
      </c>
      <c r="D21" s="27">
        <f>D17*L21</f>
        <v>0</v>
      </c>
      <c r="E21" s="27">
        <f>E17*M21</f>
        <v>0</v>
      </c>
      <c r="F21" s="27">
        <f>F17*N21</f>
        <v>0</v>
      </c>
      <c r="G21" s="27">
        <f>G17*O21</f>
        <v>0</v>
      </c>
      <c r="H21" s="27">
        <f t="shared" si="0"/>
        <v>0</v>
      </c>
      <c r="J21" s="14" t="s">
        <v>188</v>
      </c>
      <c r="K21" s="88">
        <v>0.215</v>
      </c>
      <c r="L21" s="94">
        <v>0.215</v>
      </c>
      <c r="M21" s="94">
        <v>0.215</v>
      </c>
      <c r="N21" s="94">
        <v>0.215</v>
      </c>
      <c r="O21" s="94">
        <v>0.215</v>
      </c>
      <c r="P21" s="94">
        <v>0.215</v>
      </c>
    </row>
    <row r="22" spans="1:16" ht="15" customHeight="1">
      <c r="A22" s="8" t="s">
        <v>9</v>
      </c>
      <c r="B22" s="9">
        <v>6270</v>
      </c>
      <c r="C22" s="27">
        <f t="shared" ref="C22:G24" si="1">C13*K22</f>
        <v>0</v>
      </c>
      <c r="D22" s="27">
        <f t="shared" si="1"/>
        <v>0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0"/>
        <v>0</v>
      </c>
      <c r="J22" s="14" t="s">
        <v>189</v>
      </c>
      <c r="K22" s="88">
        <v>0.41299999999999998</v>
      </c>
      <c r="L22" s="94">
        <v>0.41299999999999998</v>
      </c>
      <c r="M22" s="94">
        <v>0.41299999999999998</v>
      </c>
      <c r="N22" s="94">
        <v>0.41299999999999998</v>
      </c>
      <c r="O22" s="94">
        <v>0.41299999999999998</v>
      </c>
      <c r="P22" s="94">
        <v>0.41299999999999998</v>
      </c>
    </row>
    <row r="23" spans="1:16" ht="15" customHeight="1">
      <c r="A23" s="8" t="s">
        <v>8</v>
      </c>
      <c r="B23" s="9">
        <v>6280</v>
      </c>
      <c r="C23" s="27">
        <f t="shared" si="1"/>
        <v>0</v>
      </c>
      <c r="D23" s="27">
        <f t="shared" si="1"/>
        <v>0</v>
      </c>
      <c r="E23" s="27">
        <f t="shared" si="1"/>
        <v>0</v>
      </c>
      <c r="F23" s="27">
        <f t="shared" si="1"/>
        <v>0</v>
      </c>
      <c r="G23" s="27">
        <f t="shared" si="1"/>
        <v>0</v>
      </c>
      <c r="H23" s="27">
        <f t="shared" si="0"/>
        <v>0</v>
      </c>
      <c r="J23" s="14" t="s">
        <v>190</v>
      </c>
      <c r="K23" s="88">
        <v>0.41299999999999998</v>
      </c>
      <c r="L23" s="94">
        <v>0.41299999999999998</v>
      </c>
      <c r="M23" s="94">
        <v>0.41299999999999998</v>
      </c>
      <c r="N23" s="94">
        <v>0.41299999999999998</v>
      </c>
      <c r="O23" s="94">
        <v>0.41299999999999998</v>
      </c>
      <c r="P23" s="94">
        <v>0.41299999999999998</v>
      </c>
    </row>
    <row r="24" spans="1:16" ht="15" customHeight="1">
      <c r="A24" s="8" t="s">
        <v>37</v>
      </c>
      <c r="B24" s="9">
        <v>6300</v>
      </c>
      <c r="C24" s="27">
        <f t="shared" si="1"/>
        <v>0</v>
      </c>
      <c r="D24" s="27">
        <f t="shared" si="1"/>
        <v>0</v>
      </c>
      <c r="E24" s="27">
        <f t="shared" si="1"/>
        <v>0</v>
      </c>
      <c r="F24" s="27">
        <f t="shared" si="1"/>
        <v>0</v>
      </c>
      <c r="G24" s="27">
        <f t="shared" si="1"/>
        <v>0</v>
      </c>
      <c r="H24" s="27">
        <f t="shared" si="0"/>
        <v>0</v>
      </c>
      <c r="J24" s="14" t="s">
        <v>191</v>
      </c>
      <c r="K24" s="88">
        <v>9.8000000000000004E-2</v>
      </c>
      <c r="L24" s="94">
        <v>9.8000000000000004E-2</v>
      </c>
      <c r="M24" s="94">
        <v>9.8000000000000004E-2</v>
      </c>
      <c r="N24" s="94">
        <v>9.8000000000000004E-2</v>
      </c>
      <c r="O24" s="94">
        <v>9.8000000000000004E-2</v>
      </c>
      <c r="P24" s="94">
        <v>9.8000000000000004E-2</v>
      </c>
    </row>
    <row r="25" spans="1:16" ht="15" customHeight="1">
      <c r="A25" s="8" t="s">
        <v>5</v>
      </c>
      <c r="B25" s="9" t="s">
        <v>12</v>
      </c>
      <c r="C25" s="27">
        <f>C16*0</f>
        <v>0</v>
      </c>
      <c r="D25" s="27">
        <f>D16*0</f>
        <v>0</v>
      </c>
      <c r="E25" s="27">
        <f>E16*0</f>
        <v>0</v>
      </c>
      <c r="F25" s="27">
        <f>F16*0</f>
        <v>0</v>
      </c>
      <c r="G25" s="27">
        <f>G16*0</f>
        <v>0</v>
      </c>
      <c r="H25" s="31">
        <f t="shared" si="0"/>
        <v>0</v>
      </c>
      <c r="I25" s="15"/>
    </row>
    <row r="26" spans="1:16" ht="15" customHeight="1" thickBot="1">
      <c r="B26" s="22" t="s">
        <v>7</v>
      </c>
      <c r="C26" s="28">
        <f>SUM(C19:C25)</f>
        <v>0</v>
      </c>
      <c r="D26" s="28">
        <f>SUM(D19:D25)</f>
        <v>0</v>
      </c>
      <c r="E26" s="28">
        <f>SUM(E19:E25)</f>
        <v>0</v>
      </c>
      <c r="F26" s="28">
        <f>SUM(F19:F25)</f>
        <v>0</v>
      </c>
      <c r="G26" s="28">
        <f>SUM(G19:G25)</f>
        <v>0</v>
      </c>
      <c r="H26" s="103">
        <f t="shared" si="0"/>
        <v>0</v>
      </c>
    </row>
    <row r="27" spans="1:16" ht="15" customHeight="1" thickTop="1">
      <c r="B27" s="18" t="s">
        <v>1</v>
      </c>
      <c r="C27" s="29">
        <f>C18+C26</f>
        <v>0</v>
      </c>
      <c r="D27" s="29">
        <f>D18+D26</f>
        <v>0</v>
      </c>
      <c r="E27" s="29">
        <f>E18+E26</f>
        <v>0</v>
      </c>
      <c r="F27" s="29">
        <f>F18+F26</f>
        <v>0</v>
      </c>
      <c r="G27" s="29">
        <f>G18+G26</f>
        <v>0</v>
      </c>
      <c r="H27" s="27">
        <f t="shared" si="0"/>
        <v>0</v>
      </c>
    </row>
    <row r="28" spans="1:16" ht="15" customHeight="1">
      <c r="A28" s="8" t="s">
        <v>61</v>
      </c>
      <c r="B28" s="9">
        <v>6430</v>
      </c>
      <c r="C28" s="27"/>
      <c r="D28" s="27"/>
      <c r="E28" s="27"/>
      <c r="F28" s="27"/>
      <c r="G28" s="27"/>
      <c r="H28" s="27">
        <f t="shared" si="0"/>
        <v>0</v>
      </c>
    </row>
    <row r="29" spans="1:16" ht="15" customHeight="1">
      <c r="A29" s="8" t="s">
        <v>156</v>
      </c>
      <c r="B29" s="9">
        <v>6452</v>
      </c>
      <c r="C29" s="30"/>
      <c r="D29" s="30"/>
      <c r="E29" s="30"/>
      <c r="F29" s="30"/>
      <c r="G29" s="30"/>
      <c r="H29" s="27">
        <f t="shared" si="0"/>
        <v>0</v>
      </c>
    </row>
    <row r="30" spans="1:16" ht="15" customHeight="1">
      <c r="A30" s="8" t="s">
        <v>14</v>
      </c>
      <c r="B30" s="9">
        <v>6540</v>
      </c>
      <c r="C30" s="30"/>
      <c r="D30" s="30"/>
      <c r="E30" s="30"/>
      <c r="F30" s="30"/>
      <c r="G30" s="30"/>
      <c r="H30" s="27">
        <f t="shared" si="0"/>
        <v>0</v>
      </c>
    </row>
    <row r="31" spans="1:16" ht="15" customHeight="1">
      <c r="A31" s="8" t="s">
        <v>10</v>
      </c>
      <c r="B31" s="9">
        <v>6630</v>
      </c>
      <c r="C31" s="30"/>
      <c r="D31" s="30"/>
      <c r="E31" s="30"/>
      <c r="F31" s="30"/>
      <c r="G31" s="30"/>
      <c r="H31" s="27">
        <f t="shared" si="0"/>
        <v>0</v>
      </c>
    </row>
    <row r="32" spans="1:16" ht="15" customHeight="1">
      <c r="A32" s="8" t="s">
        <v>39</v>
      </c>
      <c r="B32" s="9">
        <v>6680</v>
      </c>
      <c r="C32" s="30"/>
      <c r="D32" s="30"/>
      <c r="E32" s="30"/>
      <c r="F32" s="30"/>
      <c r="G32" s="30"/>
      <c r="H32" s="27">
        <f t="shared" si="0"/>
        <v>0</v>
      </c>
    </row>
    <row r="33" spans="1:16" ht="15" customHeight="1">
      <c r="A33" s="8" t="s">
        <v>34</v>
      </c>
      <c r="B33" s="9">
        <v>6710</v>
      </c>
      <c r="C33" s="30"/>
      <c r="D33" s="30"/>
      <c r="E33" s="30"/>
      <c r="F33" s="30"/>
      <c r="G33" s="30"/>
      <c r="H33" s="27">
        <f t="shared" si="0"/>
        <v>0</v>
      </c>
    </row>
    <row r="34" spans="1:16" s="7" customFormat="1" ht="15" customHeight="1">
      <c r="A34" s="8" t="s">
        <v>20</v>
      </c>
      <c r="B34" s="9">
        <v>6750</v>
      </c>
      <c r="C34" s="30"/>
      <c r="D34" s="30"/>
      <c r="E34" s="30"/>
      <c r="F34" s="30"/>
      <c r="G34" s="30"/>
      <c r="H34" s="27">
        <f t="shared" si="0"/>
        <v>0</v>
      </c>
      <c r="I34" s="1"/>
      <c r="J34" s="6"/>
    </row>
    <row r="35" spans="1:16" s="7" customFormat="1" ht="15" customHeight="1">
      <c r="A35" s="8" t="s">
        <v>21</v>
      </c>
      <c r="B35" s="9">
        <v>6804</v>
      </c>
      <c r="C35" s="30"/>
      <c r="D35" s="30"/>
      <c r="E35" s="30"/>
      <c r="F35" s="30"/>
      <c r="G35" s="30"/>
      <c r="H35" s="27">
        <f t="shared" si="0"/>
        <v>0</v>
      </c>
      <c r="I35" s="1"/>
      <c r="J35" s="6"/>
    </row>
    <row r="36" spans="1:16" ht="15" customHeight="1">
      <c r="A36" s="8" t="s">
        <v>32</v>
      </c>
      <c r="B36" s="9">
        <v>6812</v>
      </c>
      <c r="C36" s="30"/>
      <c r="D36" s="30"/>
      <c r="E36" s="30"/>
      <c r="F36" s="30"/>
      <c r="G36" s="30"/>
      <c r="H36" s="27">
        <f t="shared" si="0"/>
        <v>0</v>
      </c>
    </row>
    <row r="37" spans="1:16" ht="15" customHeight="1">
      <c r="A37" s="8" t="s">
        <v>33</v>
      </c>
      <c r="B37" s="9">
        <v>6814</v>
      </c>
      <c r="C37" s="30"/>
      <c r="D37" s="30"/>
      <c r="E37" s="30"/>
      <c r="F37" s="30"/>
      <c r="G37" s="30"/>
      <c r="H37" s="27">
        <f t="shared" si="0"/>
        <v>0</v>
      </c>
    </row>
    <row r="38" spans="1:16" ht="15" customHeight="1">
      <c r="A38" s="8" t="s">
        <v>13</v>
      </c>
      <c r="B38" s="9">
        <v>7650</v>
      </c>
      <c r="C38" s="30"/>
      <c r="D38" s="30"/>
      <c r="E38" s="30"/>
      <c r="F38" s="30"/>
      <c r="G38" s="30"/>
      <c r="H38" s="27">
        <f t="shared" si="0"/>
        <v>0</v>
      </c>
    </row>
    <row r="39" spans="1:16" ht="15" customHeight="1">
      <c r="A39" s="8" t="s">
        <v>19</v>
      </c>
      <c r="B39" s="9">
        <v>7670</v>
      </c>
      <c r="C39" s="30"/>
      <c r="D39" s="30"/>
      <c r="E39" s="30"/>
      <c r="F39" s="30"/>
      <c r="G39" s="30"/>
      <c r="H39" s="27">
        <f t="shared" si="0"/>
        <v>0</v>
      </c>
    </row>
    <row r="40" spans="1:16" ht="15" customHeight="1">
      <c r="A40" s="8" t="s">
        <v>40</v>
      </c>
      <c r="B40" s="9">
        <v>7940</v>
      </c>
      <c r="C40" s="30"/>
      <c r="D40" s="30"/>
      <c r="E40" s="30"/>
      <c r="F40" s="30"/>
      <c r="G40" s="30"/>
      <c r="H40" s="27">
        <f t="shared" si="0"/>
        <v>0</v>
      </c>
    </row>
    <row r="41" spans="1:16" ht="15" customHeight="1">
      <c r="A41" s="8" t="s">
        <v>41</v>
      </c>
      <c r="B41" s="9">
        <v>7960</v>
      </c>
      <c r="C41" s="30"/>
      <c r="D41" s="30"/>
      <c r="E41" s="30"/>
      <c r="F41" s="30"/>
      <c r="G41" s="30"/>
      <c r="H41" s="27">
        <f t="shared" si="0"/>
        <v>0</v>
      </c>
    </row>
    <row r="42" spans="1:16" ht="15" customHeight="1">
      <c r="A42" s="8" t="s">
        <v>35</v>
      </c>
      <c r="B42" s="9">
        <v>8060</v>
      </c>
      <c r="C42" s="30"/>
      <c r="D42" s="30"/>
      <c r="E42" s="30"/>
      <c r="F42" s="30"/>
      <c r="G42" s="30"/>
      <c r="H42" s="27">
        <f t="shared" si="0"/>
        <v>0</v>
      </c>
    </row>
    <row r="43" spans="1:16" ht="15" customHeight="1">
      <c r="A43" s="8" t="s">
        <v>2</v>
      </c>
      <c r="B43" s="9">
        <v>8090</v>
      </c>
      <c r="C43" s="30"/>
      <c r="D43" s="30"/>
      <c r="E43" s="30"/>
      <c r="F43" s="30"/>
      <c r="G43" s="30"/>
      <c r="H43" s="27">
        <f t="shared" si="0"/>
        <v>0</v>
      </c>
    </row>
    <row r="44" spans="1:16" ht="15" customHeight="1">
      <c r="A44" s="8" t="s">
        <v>42</v>
      </c>
      <c r="B44" s="9">
        <v>8260</v>
      </c>
      <c r="C44" s="30"/>
      <c r="D44" s="30"/>
      <c r="E44" s="30"/>
      <c r="F44" s="30"/>
      <c r="G44" s="30"/>
      <c r="H44" s="27">
        <f t="shared" si="0"/>
        <v>0</v>
      </c>
    </row>
    <row r="45" spans="1:16" ht="15" customHeight="1">
      <c r="A45" s="8" t="s">
        <v>11</v>
      </c>
      <c r="B45" s="9">
        <v>8512</v>
      </c>
      <c r="C45" s="30"/>
      <c r="D45" s="30"/>
      <c r="E45" s="30"/>
      <c r="F45" s="30"/>
      <c r="G45" s="30"/>
      <c r="H45" s="27">
        <f t="shared" si="0"/>
        <v>0</v>
      </c>
    </row>
    <row r="46" spans="1:16" ht="15" customHeight="1">
      <c r="A46" s="8" t="s">
        <v>23</v>
      </c>
      <c r="B46" s="9">
        <v>8551</v>
      </c>
      <c r="C46" s="30"/>
      <c r="D46" s="30"/>
      <c r="E46" s="30"/>
      <c r="F46" s="30"/>
      <c r="G46" s="30"/>
      <c r="H46" s="27">
        <f t="shared" si="0"/>
        <v>0</v>
      </c>
    </row>
    <row r="47" spans="1:16" ht="15" customHeight="1">
      <c r="A47" s="8" t="s">
        <v>31</v>
      </c>
      <c r="B47" s="9">
        <v>8553</v>
      </c>
      <c r="C47" s="30"/>
      <c r="D47" s="30"/>
      <c r="E47" s="30"/>
      <c r="F47" s="30"/>
      <c r="G47" s="30"/>
      <c r="H47" s="27">
        <f t="shared" si="0"/>
        <v>0</v>
      </c>
      <c r="J47" s="11"/>
      <c r="K47" s="99" t="s">
        <v>65</v>
      </c>
      <c r="L47" s="100"/>
      <c r="M47" s="100"/>
      <c r="N47" s="100"/>
      <c r="O47" s="100"/>
      <c r="P47" s="100"/>
    </row>
    <row r="48" spans="1:16" s="10" customFormat="1" ht="15" customHeight="1">
      <c r="A48" s="8" t="s">
        <v>18</v>
      </c>
      <c r="B48" s="9">
        <v>8554</v>
      </c>
      <c r="C48" s="30"/>
      <c r="D48" s="30"/>
      <c r="E48" s="30"/>
      <c r="F48" s="30"/>
      <c r="G48" s="30"/>
      <c r="H48" s="27">
        <f t="shared" si="0"/>
        <v>0</v>
      </c>
      <c r="J48" s="11"/>
      <c r="K48" s="91" t="s">
        <v>160</v>
      </c>
      <c r="L48" s="91" t="s">
        <v>169</v>
      </c>
      <c r="M48" s="91" t="s">
        <v>175</v>
      </c>
      <c r="N48" s="91" t="s">
        <v>185</v>
      </c>
      <c r="O48" s="91" t="s">
        <v>192</v>
      </c>
      <c r="P48" s="91" t="s">
        <v>193</v>
      </c>
    </row>
    <row r="49" spans="1:16" s="10" customFormat="1" ht="15" customHeight="1">
      <c r="A49" s="8" t="s">
        <v>15</v>
      </c>
      <c r="B49" s="9">
        <v>8641</v>
      </c>
      <c r="C49" s="30"/>
      <c r="D49" s="30"/>
      <c r="E49" s="30"/>
      <c r="F49" s="30"/>
      <c r="G49" s="30"/>
      <c r="H49" s="27">
        <f t="shared" si="0"/>
        <v>0</v>
      </c>
      <c r="J49" s="12" t="s">
        <v>25</v>
      </c>
      <c r="K49" s="95">
        <v>45108</v>
      </c>
      <c r="L49" s="92">
        <v>45474</v>
      </c>
      <c r="M49" s="92">
        <v>45839</v>
      </c>
      <c r="N49" s="92">
        <v>46204</v>
      </c>
      <c r="O49" s="92">
        <v>46569</v>
      </c>
      <c r="P49" s="92">
        <v>46935</v>
      </c>
    </row>
    <row r="50" spans="1:16" s="10" customFormat="1" ht="15" customHeight="1">
      <c r="A50" s="8" t="s">
        <v>36</v>
      </c>
      <c r="B50" s="9">
        <v>8700</v>
      </c>
      <c r="C50" s="30"/>
      <c r="D50" s="30"/>
      <c r="E50" s="30"/>
      <c r="F50" s="30"/>
      <c r="G50" s="30"/>
      <c r="H50" s="27">
        <f t="shared" si="0"/>
        <v>0</v>
      </c>
      <c r="J50" s="13" t="s">
        <v>26</v>
      </c>
      <c r="K50" s="96">
        <v>45473</v>
      </c>
      <c r="L50" s="93">
        <v>45838</v>
      </c>
      <c r="M50" s="93">
        <v>46203</v>
      </c>
      <c r="N50" s="93">
        <v>46568</v>
      </c>
      <c r="O50" s="93">
        <v>46934</v>
      </c>
      <c r="P50" s="93">
        <v>47299</v>
      </c>
    </row>
    <row r="51" spans="1:16" s="24" customFormat="1" ht="15" customHeight="1">
      <c r="A51" s="8" t="s">
        <v>44</v>
      </c>
      <c r="B51" s="9" t="s">
        <v>24</v>
      </c>
      <c r="C51" s="27"/>
      <c r="D51" s="27"/>
      <c r="E51" s="27"/>
      <c r="F51" s="27"/>
      <c r="G51" s="27"/>
      <c r="H51" s="27">
        <f t="shared" si="0"/>
        <v>0</v>
      </c>
      <c r="I51" s="15"/>
      <c r="J51" s="14" t="s">
        <v>28</v>
      </c>
      <c r="K51" s="94">
        <v>0.69</v>
      </c>
      <c r="L51" s="94">
        <v>0.69</v>
      </c>
      <c r="M51" s="94">
        <v>0.69</v>
      </c>
      <c r="N51" s="94">
        <v>0.69</v>
      </c>
      <c r="O51" s="94">
        <v>0.69</v>
      </c>
      <c r="P51" s="94">
        <v>0.69</v>
      </c>
    </row>
    <row r="52" spans="1:16" s="24" customFormat="1" ht="15" customHeight="1">
      <c r="A52" s="8" t="s">
        <v>55</v>
      </c>
      <c r="B52" s="9" t="s">
        <v>24</v>
      </c>
      <c r="C52" s="31"/>
      <c r="D52" s="31"/>
      <c r="E52" s="31"/>
      <c r="F52" s="31"/>
      <c r="G52" s="31"/>
      <c r="H52" s="31">
        <f t="shared" si="0"/>
        <v>0</v>
      </c>
      <c r="I52" s="15"/>
      <c r="J52" s="1"/>
      <c r="K52" s="17"/>
    </row>
    <row r="53" spans="1:16" s="24" customFormat="1" ht="15" customHeight="1" thickBot="1">
      <c r="A53" s="8"/>
      <c r="B53" s="18" t="s">
        <v>62</v>
      </c>
      <c r="C53" s="30">
        <f>SUM(C28:C52)</f>
        <v>0</v>
      </c>
      <c r="D53" s="30">
        <f>SUM(D28:D52)</f>
        <v>0</v>
      </c>
      <c r="E53" s="30">
        <f>SUM(E28:E52)</f>
        <v>0</v>
      </c>
      <c r="F53" s="30">
        <f>SUM(F28:F52)</f>
        <v>0</v>
      </c>
      <c r="G53" s="30">
        <f>SUM(G28:G52)</f>
        <v>0</v>
      </c>
      <c r="H53" s="103">
        <f t="shared" si="0"/>
        <v>0</v>
      </c>
      <c r="I53" s="1"/>
      <c r="J53" s="1"/>
      <c r="K53" s="17"/>
    </row>
    <row r="54" spans="1:16" s="24" customFormat="1" ht="15" customHeight="1" thickTop="1">
      <c r="B54" s="18" t="s">
        <v>38</v>
      </c>
      <c r="C54" s="29">
        <f>C27+C53</f>
        <v>0</v>
      </c>
      <c r="D54" s="29">
        <f>D27+D53</f>
        <v>0</v>
      </c>
      <c r="E54" s="29">
        <f>E27+E53</f>
        <v>0</v>
      </c>
      <c r="F54" s="29">
        <f>F27+F53</f>
        <v>0</v>
      </c>
      <c r="G54" s="29">
        <f>G27+G53</f>
        <v>0</v>
      </c>
      <c r="H54" s="27">
        <f t="shared" si="0"/>
        <v>0</v>
      </c>
      <c r="I54" s="1"/>
    </row>
    <row r="55" spans="1:16" ht="15" customHeight="1">
      <c r="A55" s="24"/>
      <c r="B55" s="22" t="s">
        <v>58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27">
        <f t="shared" si="0"/>
        <v>0</v>
      </c>
      <c r="I55" s="24"/>
    </row>
    <row r="56" spans="1:16" ht="15" customHeight="1">
      <c r="A56" s="24"/>
      <c r="B56" s="22" t="s">
        <v>54</v>
      </c>
      <c r="C56" s="32">
        <f>C54-C28-C35-C36-C37-C51-C52+C55</f>
        <v>0</v>
      </c>
      <c r="D56" s="32">
        <f>D54-D28-D35-D36-D37-D51-D52+D55</f>
        <v>0</v>
      </c>
      <c r="E56" s="32">
        <f>E54-E28-E35-E36-E37-E51-E52+E55</f>
        <v>0</v>
      </c>
      <c r="F56" s="32">
        <f>F54-F28-F35-F36-F37-F51-F52+F55</f>
        <v>0</v>
      </c>
      <c r="G56" s="32">
        <f>G54-G28-G35-G36-G37-G51-G52+G55</f>
        <v>0</v>
      </c>
      <c r="H56" s="27">
        <f t="shared" si="0"/>
        <v>0</v>
      </c>
      <c r="I56" s="25"/>
    </row>
    <row r="57" spans="1:16" ht="15" customHeight="1" thickBot="1">
      <c r="A57" s="18" t="s">
        <v>28</v>
      </c>
      <c r="B57" s="26">
        <v>8400</v>
      </c>
      <c r="C57" s="33">
        <f>C56*K51</f>
        <v>0</v>
      </c>
      <c r="D57" s="33">
        <f>D56*L51</f>
        <v>0</v>
      </c>
      <c r="E57" s="33">
        <f>E56*M51</f>
        <v>0</v>
      </c>
      <c r="F57" s="33">
        <f>F56*N51</f>
        <v>0</v>
      </c>
      <c r="G57" s="33">
        <f>G56*O51</f>
        <v>0</v>
      </c>
      <c r="H57" s="104">
        <f t="shared" si="0"/>
        <v>0</v>
      </c>
    </row>
    <row r="58" spans="1:16" ht="15" customHeight="1" thickTop="1">
      <c r="A58" s="24"/>
      <c r="B58" s="18" t="s">
        <v>45</v>
      </c>
      <c r="C58" s="29">
        <f>C57+C54</f>
        <v>0</v>
      </c>
      <c r="D58" s="29">
        <f>D57+D54</f>
        <v>0</v>
      </c>
      <c r="E58" s="29">
        <f>E57+E54</f>
        <v>0</v>
      </c>
      <c r="F58" s="29">
        <f>F57+F54</f>
        <v>0</v>
      </c>
      <c r="G58" s="29">
        <f>G57+G54</f>
        <v>0</v>
      </c>
      <c r="H58" s="27">
        <f t="shared" si="0"/>
        <v>0</v>
      </c>
    </row>
    <row r="59" spans="1:16" ht="15" customHeight="1">
      <c r="B59" s="8"/>
    </row>
    <row r="60" spans="1:16" ht="15" customHeight="1">
      <c r="A60" s="1" t="s">
        <v>22</v>
      </c>
    </row>
  </sheetData>
  <mergeCells count="2">
    <mergeCell ref="L13:P15"/>
    <mergeCell ref="K47:P47"/>
  </mergeCells>
  <phoneticPr fontId="0" type="noConversion"/>
  <printOptions horizontalCentered="1" verticalCentered="1" gridLines="1"/>
  <pageMargins left="0.51" right="0.46" top="0.5" bottom="0.5" header="0.5" footer="0.5"/>
  <pageSetup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F29" sqref="F29"/>
    </sheetView>
  </sheetViews>
  <sheetFormatPr defaultColWidth="9.1796875" defaultRowHeight="13.5"/>
  <cols>
    <col min="1" max="1" width="48.81640625" style="39" customWidth="1"/>
    <col min="2" max="4" width="9.1796875" style="39"/>
    <col min="5" max="5" width="10.36328125" style="39" bestFit="1" customWidth="1"/>
    <col min="6" max="6" width="12.1796875" style="39" bestFit="1" customWidth="1"/>
    <col min="7" max="8" width="10.36328125" style="39" bestFit="1" customWidth="1"/>
    <col min="9" max="10" width="9.1796875" style="39" bestFit="1" customWidth="1"/>
    <col min="11" max="11" width="10.36328125" style="39" bestFit="1" customWidth="1"/>
    <col min="12" max="12" width="10.36328125" style="39" customWidth="1"/>
    <col min="13" max="13" width="12.1796875" style="39" bestFit="1" customWidth="1"/>
    <col min="14" max="14" width="9.1796875" style="39"/>
    <col min="15" max="15" width="10.36328125" style="39" bestFit="1" customWidth="1"/>
    <col min="16" max="16384" width="9.1796875" style="39"/>
  </cols>
  <sheetData>
    <row r="1" spans="1:15">
      <c r="A1" s="67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9"/>
    </row>
    <row r="2" spans="1: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>
      <c r="A4" s="71" t="s">
        <v>68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>
      <c r="A5" s="69"/>
      <c r="B5" s="72" t="s">
        <v>69</v>
      </c>
      <c r="C5" s="72" t="s">
        <v>69</v>
      </c>
      <c r="D5" s="72" t="s">
        <v>70</v>
      </c>
      <c r="E5" s="72" t="s">
        <v>71</v>
      </c>
      <c r="F5" s="72" t="s">
        <v>72</v>
      </c>
      <c r="G5" s="72" t="s">
        <v>73</v>
      </c>
      <c r="H5" s="72" t="s">
        <v>72</v>
      </c>
      <c r="I5" s="72" t="s">
        <v>74</v>
      </c>
      <c r="J5" s="72" t="s">
        <v>72</v>
      </c>
      <c r="K5" s="69" t="s">
        <v>180</v>
      </c>
      <c r="L5" s="69" t="s">
        <v>181</v>
      </c>
      <c r="M5" s="72" t="s">
        <v>75</v>
      </c>
      <c r="N5" s="69"/>
      <c r="O5" s="69"/>
    </row>
    <row r="6" spans="1:15">
      <c r="A6" s="73" t="s">
        <v>76</v>
      </c>
      <c r="B6" s="73" t="s">
        <v>77</v>
      </c>
      <c r="C6" s="73" t="s">
        <v>78</v>
      </c>
      <c r="D6" s="73" t="s">
        <v>79</v>
      </c>
      <c r="E6" s="73" t="s">
        <v>80</v>
      </c>
      <c r="F6" s="73" t="s">
        <v>80</v>
      </c>
      <c r="G6" s="73" t="s">
        <v>81</v>
      </c>
      <c r="H6" s="73" t="s">
        <v>82</v>
      </c>
      <c r="I6" s="73" t="s">
        <v>71</v>
      </c>
      <c r="J6" s="73" t="s">
        <v>74</v>
      </c>
      <c r="K6" s="73" t="s">
        <v>182</v>
      </c>
      <c r="L6" s="73" t="s">
        <v>183</v>
      </c>
      <c r="M6" s="73" t="s">
        <v>83</v>
      </c>
      <c r="N6" s="69"/>
      <c r="O6" s="69"/>
    </row>
    <row r="7" spans="1:15">
      <c r="A7" s="74"/>
      <c r="B7" s="72"/>
      <c r="C7" s="72"/>
      <c r="D7" s="72"/>
      <c r="E7" s="75"/>
      <c r="F7" s="76">
        <f>ROUND(+E7*C7*B7*D7,0)</f>
        <v>0</v>
      </c>
      <c r="G7" s="75"/>
      <c r="H7" s="76">
        <f>ROUND(+B7*C7*G7,0)</f>
        <v>0</v>
      </c>
      <c r="I7" s="75"/>
      <c r="J7" s="77">
        <f>ROUND(+B7*C7*I7,0)</f>
        <v>0</v>
      </c>
      <c r="K7" s="75"/>
      <c r="L7" s="77">
        <f>ROUND(+B7*C7*K7,0)</f>
        <v>0</v>
      </c>
      <c r="M7" s="76">
        <f>+F7+H7+J7+L7</f>
        <v>0</v>
      </c>
      <c r="N7" s="69"/>
      <c r="O7" s="69"/>
    </row>
    <row r="8" spans="1:15">
      <c r="A8" s="69"/>
      <c r="B8" s="69"/>
      <c r="C8" s="69"/>
      <c r="D8" s="69"/>
      <c r="E8" s="78"/>
      <c r="F8" s="78"/>
      <c r="G8" s="78"/>
      <c r="H8" s="78"/>
      <c r="I8" s="78"/>
      <c r="J8" s="78"/>
      <c r="K8" s="78"/>
      <c r="L8" s="78"/>
      <c r="M8" s="78">
        <f>SUM(M7:M7)</f>
        <v>0</v>
      </c>
      <c r="N8" s="69"/>
      <c r="O8" s="69"/>
    </row>
    <row r="9" spans="1:15">
      <c r="A9" s="71" t="s">
        <v>84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>
      <c r="A10" s="69"/>
      <c r="B10" s="72" t="s">
        <v>69</v>
      </c>
      <c r="C10" s="72" t="s">
        <v>69</v>
      </c>
      <c r="D10" s="72" t="s">
        <v>70</v>
      </c>
      <c r="E10" s="72" t="s">
        <v>71</v>
      </c>
      <c r="F10" s="72" t="s">
        <v>72</v>
      </c>
      <c r="G10" s="72" t="s">
        <v>73</v>
      </c>
      <c r="H10" s="72" t="s">
        <v>72</v>
      </c>
      <c r="I10" s="72" t="s">
        <v>74</v>
      </c>
      <c r="J10" s="72" t="s">
        <v>72</v>
      </c>
      <c r="K10" s="69" t="s">
        <v>180</v>
      </c>
      <c r="L10" s="69" t="s">
        <v>181</v>
      </c>
      <c r="M10" s="72" t="s">
        <v>75</v>
      </c>
      <c r="N10" s="69"/>
      <c r="O10" s="69"/>
    </row>
    <row r="11" spans="1:15">
      <c r="A11" s="73" t="s">
        <v>76</v>
      </c>
      <c r="B11" s="73" t="s">
        <v>77</v>
      </c>
      <c r="C11" s="73" t="s">
        <v>78</v>
      </c>
      <c r="D11" s="73" t="s">
        <v>79</v>
      </c>
      <c r="E11" s="73" t="s">
        <v>80</v>
      </c>
      <c r="F11" s="73" t="s">
        <v>80</v>
      </c>
      <c r="G11" s="73" t="s">
        <v>81</v>
      </c>
      <c r="H11" s="73" t="s">
        <v>82</v>
      </c>
      <c r="I11" s="73" t="s">
        <v>71</v>
      </c>
      <c r="J11" s="73" t="s">
        <v>74</v>
      </c>
      <c r="K11" s="73" t="s">
        <v>182</v>
      </c>
      <c r="L11" s="73" t="s">
        <v>183</v>
      </c>
      <c r="M11" s="73" t="s">
        <v>83</v>
      </c>
      <c r="N11" s="69"/>
      <c r="O11" s="69"/>
    </row>
    <row r="12" spans="1:15">
      <c r="A12" s="79"/>
      <c r="B12" s="72"/>
      <c r="C12" s="72"/>
      <c r="D12" s="72"/>
      <c r="E12" s="75"/>
      <c r="F12" s="76">
        <f>ROUND(+E12*C12*B12*D12,0)</f>
        <v>0</v>
      </c>
      <c r="G12" s="75"/>
      <c r="H12" s="76">
        <f>ROUND(+B12*C12*G12,0)</f>
        <v>0</v>
      </c>
      <c r="I12" s="75"/>
      <c r="J12" s="77">
        <f>ROUND(+B12*C12*I12,0)</f>
        <v>0</v>
      </c>
      <c r="K12" s="75"/>
      <c r="L12" s="77">
        <f>ROUND(+B12*C12*K12,0)</f>
        <v>0</v>
      </c>
      <c r="M12" s="76">
        <f>+F12+H12+J12+L12</f>
        <v>0</v>
      </c>
      <c r="N12" s="69"/>
      <c r="O12" s="69"/>
    </row>
    <row r="13" spans="1:15">
      <c r="A13" s="69"/>
      <c r="B13" s="69"/>
      <c r="C13" s="69"/>
      <c r="D13" s="69"/>
      <c r="E13" s="78"/>
      <c r="F13" s="78"/>
      <c r="G13" s="78"/>
      <c r="H13" s="78"/>
      <c r="I13" s="78"/>
      <c r="J13" s="78"/>
      <c r="K13" s="78"/>
      <c r="L13" s="78"/>
      <c r="M13" s="78">
        <f>SUM(M12:M12)</f>
        <v>0</v>
      </c>
      <c r="N13" s="69"/>
      <c r="O13" s="69"/>
    </row>
    <row r="14" spans="1:15">
      <c r="A14" s="71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>
      <c r="A15" s="69"/>
      <c r="B15" s="72" t="s">
        <v>69</v>
      </c>
      <c r="C15" s="72" t="s">
        <v>69</v>
      </c>
      <c r="D15" s="72" t="s">
        <v>70</v>
      </c>
      <c r="E15" s="72" t="s">
        <v>71</v>
      </c>
      <c r="F15" s="72" t="s">
        <v>72</v>
      </c>
      <c r="G15" s="72" t="s">
        <v>73</v>
      </c>
      <c r="H15" s="72" t="s">
        <v>72</v>
      </c>
      <c r="I15" s="72" t="s">
        <v>74</v>
      </c>
      <c r="J15" s="72" t="s">
        <v>72</v>
      </c>
      <c r="K15" s="69" t="s">
        <v>180</v>
      </c>
      <c r="L15" s="69" t="s">
        <v>181</v>
      </c>
      <c r="M15" s="72" t="s">
        <v>75</v>
      </c>
      <c r="N15" s="69"/>
      <c r="O15" s="69"/>
    </row>
    <row r="16" spans="1:15">
      <c r="A16" s="73" t="s">
        <v>76</v>
      </c>
      <c r="B16" s="73" t="s">
        <v>77</v>
      </c>
      <c r="C16" s="73" t="s">
        <v>78</v>
      </c>
      <c r="D16" s="73" t="s">
        <v>79</v>
      </c>
      <c r="E16" s="73" t="s">
        <v>80</v>
      </c>
      <c r="F16" s="73" t="s">
        <v>80</v>
      </c>
      <c r="G16" s="73" t="s">
        <v>81</v>
      </c>
      <c r="H16" s="73" t="s">
        <v>82</v>
      </c>
      <c r="I16" s="73" t="s">
        <v>71</v>
      </c>
      <c r="J16" s="73" t="s">
        <v>74</v>
      </c>
      <c r="K16" s="73" t="s">
        <v>182</v>
      </c>
      <c r="L16" s="73" t="s">
        <v>183</v>
      </c>
      <c r="M16" s="73" t="s">
        <v>83</v>
      </c>
      <c r="N16" s="69"/>
      <c r="O16" s="69"/>
    </row>
    <row r="17" spans="1:15">
      <c r="A17" s="79"/>
      <c r="B17" s="72"/>
      <c r="C17" s="72"/>
      <c r="D17" s="72"/>
      <c r="E17" s="75"/>
      <c r="F17" s="76">
        <f>ROUND(+E17*C17*B17*D17,0)</f>
        <v>0</v>
      </c>
      <c r="G17" s="75"/>
      <c r="H17" s="76">
        <f>ROUND(+B17*C17*G17,0)</f>
        <v>0</v>
      </c>
      <c r="I17" s="75"/>
      <c r="J17" s="77">
        <f>ROUND(+B17*C17*I17,0)</f>
        <v>0</v>
      </c>
      <c r="K17" s="75"/>
      <c r="L17" s="77">
        <f>ROUND(+B17*C17*K17,0)</f>
        <v>0</v>
      </c>
      <c r="M17" s="76">
        <f>+F17+H17+J17+L17</f>
        <v>0</v>
      </c>
      <c r="N17" s="69"/>
      <c r="O17" s="80"/>
    </row>
    <row r="18" spans="1:15">
      <c r="A18" s="69"/>
      <c r="E18" s="81"/>
      <c r="F18" s="81"/>
      <c r="G18" s="81"/>
      <c r="H18" s="81"/>
      <c r="I18" s="81"/>
      <c r="J18" s="81"/>
      <c r="K18" s="81"/>
      <c r="L18" s="81"/>
      <c r="M18" s="81">
        <f>SUM(M17:M17)</f>
        <v>0</v>
      </c>
    </row>
    <row r="19" spans="1:15">
      <c r="A19" s="71" t="s">
        <v>170</v>
      </c>
      <c r="B19" s="69"/>
      <c r="C19" s="69"/>
      <c r="D19" s="69"/>
      <c r="E19" s="81"/>
      <c r="F19" s="81"/>
      <c r="G19" s="81"/>
      <c r="H19" s="81"/>
      <c r="I19" s="81"/>
      <c r="J19" s="81"/>
      <c r="K19" s="81"/>
      <c r="L19" s="81"/>
      <c r="M19" s="81"/>
    </row>
    <row r="20" spans="1:15">
      <c r="A20" s="69"/>
      <c r="B20" s="72" t="s">
        <v>69</v>
      </c>
      <c r="C20" s="72" t="s">
        <v>69</v>
      </c>
      <c r="D20" s="72" t="s">
        <v>70</v>
      </c>
      <c r="E20" s="82" t="s">
        <v>71</v>
      </c>
      <c r="F20" s="82" t="s">
        <v>72</v>
      </c>
      <c r="G20" s="82" t="s">
        <v>73</v>
      </c>
      <c r="H20" s="82" t="s">
        <v>72</v>
      </c>
      <c r="I20" s="82" t="s">
        <v>74</v>
      </c>
      <c r="J20" s="82" t="s">
        <v>72</v>
      </c>
      <c r="K20" s="69" t="s">
        <v>180</v>
      </c>
      <c r="L20" s="69" t="s">
        <v>181</v>
      </c>
      <c r="M20" s="82" t="s">
        <v>75</v>
      </c>
    </row>
    <row r="21" spans="1:15">
      <c r="A21" s="73" t="s">
        <v>76</v>
      </c>
      <c r="B21" s="73" t="s">
        <v>77</v>
      </c>
      <c r="C21" s="73" t="s">
        <v>78</v>
      </c>
      <c r="D21" s="73" t="s">
        <v>79</v>
      </c>
      <c r="E21" s="83" t="s">
        <v>80</v>
      </c>
      <c r="F21" s="83" t="s">
        <v>80</v>
      </c>
      <c r="G21" s="83" t="s">
        <v>81</v>
      </c>
      <c r="H21" s="83" t="s">
        <v>82</v>
      </c>
      <c r="I21" s="83" t="s">
        <v>71</v>
      </c>
      <c r="J21" s="83" t="s">
        <v>74</v>
      </c>
      <c r="K21" s="73" t="s">
        <v>182</v>
      </c>
      <c r="L21" s="73" t="s">
        <v>183</v>
      </c>
      <c r="M21" s="83" t="s">
        <v>83</v>
      </c>
    </row>
    <row r="22" spans="1:15">
      <c r="A22" s="79"/>
      <c r="B22" s="72"/>
      <c r="C22" s="72"/>
      <c r="D22" s="72"/>
      <c r="E22" s="75"/>
      <c r="F22" s="76">
        <f>ROUND(+E22*C22*B22*D22,0)</f>
        <v>0</v>
      </c>
      <c r="G22" s="75"/>
      <c r="H22" s="76">
        <f>ROUND(+B22*C22*G22,0)</f>
        <v>0</v>
      </c>
      <c r="I22" s="75"/>
      <c r="J22" s="77">
        <f>ROUND(+B22*C22*I22,0)</f>
        <v>0</v>
      </c>
      <c r="K22" s="75"/>
      <c r="L22" s="77">
        <f>ROUND(+B22*C22*K22,0)</f>
        <v>0</v>
      </c>
      <c r="M22" s="76">
        <f>+F22+H22+J22+L22</f>
        <v>0</v>
      </c>
    </row>
    <row r="23" spans="1:15">
      <c r="E23" s="81"/>
      <c r="F23" s="81"/>
      <c r="G23" s="81"/>
      <c r="H23" s="81"/>
      <c r="I23" s="81"/>
      <c r="J23" s="81"/>
      <c r="K23" s="81"/>
      <c r="L23" s="81"/>
      <c r="M23" s="81"/>
    </row>
    <row r="25" spans="1:15">
      <c r="M25" s="84"/>
    </row>
    <row r="26" spans="1:15">
      <c r="M26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workbookViewId="0">
      <selection activeCell="M25" sqref="M25"/>
    </sheetView>
  </sheetViews>
  <sheetFormatPr defaultColWidth="9.1796875" defaultRowHeight="13.5"/>
  <cols>
    <col min="1" max="1" width="40.81640625" style="39" customWidth="1"/>
    <col min="2" max="2" width="15.453125" style="39" customWidth="1"/>
    <col min="3" max="3" width="37.81640625" style="39" customWidth="1"/>
    <col min="4" max="5" width="10.81640625" style="39" hidden="1" customWidth="1"/>
    <col min="6" max="8" width="10.453125" style="39" bestFit="1" customWidth="1"/>
    <col min="9" max="14" width="10.453125" style="39" customWidth="1"/>
    <col min="15" max="15" width="1.81640625" style="39" customWidth="1"/>
    <col min="16" max="16384" width="9.1796875" style="39"/>
  </cols>
  <sheetData>
    <row r="1" spans="1:17" s="36" customFormat="1">
      <c r="A1" s="36" t="s">
        <v>196</v>
      </c>
      <c r="H1" s="37" t="s">
        <v>195</v>
      </c>
      <c r="I1" s="37"/>
      <c r="J1" s="37"/>
      <c r="K1" s="37"/>
      <c r="L1" s="37"/>
      <c r="M1" s="37"/>
      <c r="N1" s="37"/>
      <c r="O1" s="37"/>
    </row>
    <row r="3" spans="1:17">
      <c r="A3" s="38" t="s">
        <v>88</v>
      </c>
      <c r="D3" s="40" t="s">
        <v>149</v>
      </c>
      <c r="E3" s="40" t="s">
        <v>150</v>
      </c>
      <c r="F3" s="41" t="s">
        <v>151</v>
      </c>
      <c r="G3" s="41" t="s">
        <v>152</v>
      </c>
      <c r="H3" s="41" t="s">
        <v>153</v>
      </c>
      <c r="I3" s="89" t="s">
        <v>166</v>
      </c>
      <c r="J3" s="90" t="s">
        <v>167</v>
      </c>
      <c r="K3" s="40" t="s">
        <v>168</v>
      </c>
      <c r="L3" s="40" t="s">
        <v>176</v>
      </c>
      <c r="M3" s="40" t="s">
        <v>184</v>
      </c>
      <c r="N3" s="40" t="s">
        <v>197</v>
      </c>
      <c r="O3" s="40"/>
      <c r="P3" s="42"/>
    </row>
    <row r="4" spans="1:17">
      <c r="A4" s="43"/>
      <c r="D4" s="44">
        <v>43281</v>
      </c>
      <c r="E4" s="44">
        <v>43646</v>
      </c>
      <c r="F4" s="45">
        <v>44012</v>
      </c>
      <c r="G4" s="45">
        <v>44377</v>
      </c>
      <c r="H4" s="45">
        <v>44742</v>
      </c>
      <c r="I4" s="45">
        <v>45107</v>
      </c>
      <c r="J4" s="46">
        <v>45473</v>
      </c>
      <c r="K4" s="44">
        <v>45838</v>
      </c>
      <c r="L4" s="44">
        <v>46203</v>
      </c>
      <c r="M4" s="44">
        <v>46568</v>
      </c>
      <c r="N4" s="44">
        <v>46934</v>
      </c>
      <c r="O4" s="44"/>
      <c r="P4" s="47" t="s">
        <v>161</v>
      </c>
    </row>
    <row r="5" spans="1:17">
      <c r="A5" s="48" t="s">
        <v>89</v>
      </c>
      <c r="B5" s="48" t="s">
        <v>90</v>
      </c>
      <c r="C5" s="48" t="s">
        <v>91</v>
      </c>
      <c r="D5" s="49" t="s">
        <v>63</v>
      </c>
      <c r="E5" s="49" t="s">
        <v>64</v>
      </c>
      <c r="F5" s="50" t="s">
        <v>66</v>
      </c>
      <c r="G5" s="50" t="s">
        <v>86</v>
      </c>
      <c r="H5" s="50" t="s">
        <v>87</v>
      </c>
      <c r="I5" s="50" t="s">
        <v>157</v>
      </c>
      <c r="J5" s="51" t="s">
        <v>160</v>
      </c>
      <c r="K5" s="49" t="s">
        <v>169</v>
      </c>
      <c r="L5" s="49" t="s">
        <v>175</v>
      </c>
      <c r="M5" s="49" t="s">
        <v>185</v>
      </c>
      <c r="N5" s="49" t="s">
        <v>192</v>
      </c>
      <c r="O5" s="64"/>
      <c r="P5" s="47" t="s">
        <v>162</v>
      </c>
    </row>
    <row r="6" spans="1:17">
      <c r="A6" s="39" t="s">
        <v>27</v>
      </c>
      <c r="B6" s="52" t="s">
        <v>92</v>
      </c>
      <c r="C6" s="39" t="s">
        <v>93</v>
      </c>
      <c r="D6" s="53">
        <v>0.248</v>
      </c>
      <c r="E6" s="53">
        <v>0.23899999999999999</v>
      </c>
      <c r="F6" s="54">
        <v>0.23599999999999999</v>
      </c>
      <c r="G6" s="54">
        <v>0.23200000000000001</v>
      </c>
      <c r="H6" s="54">
        <v>0.23599999999999999</v>
      </c>
      <c r="I6" s="54">
        <v>0.221</v>
      </c>
      <c r="J6" s="55">
        <v>0.215</v>
      </c>
      <c r="K6" s="53">
        <v>0.215</v>
      </c>
      <c r="L6" s="53">
        <v>0.215</v>
      </c>
      <c r="M6" s="53">
        <v>0.215</v>
      </c>
      <c r="N6" s="53">
        <v>0.215</v>
      </c>
      <c r="O6" s="53"/>
      <c r="P6" s="56" t="s">
        <v>163</v>
      </c>
      <c r="Q6" s="63" t="s">
        <v>172</v>
      </c>
    </row>
    <row r="7" spans="1:17">
      <c r="A7" s="39" t="s">
        <v>59</v>
      </c>
      <c r="B7" s="52">
        <v>6030</v>
      </c>
      <c r="C7" s="39" t="s">
        <v>94</v>
      </c>
      <c r="D7" s="53">
        <v>0.248</v>
      </c>
      <c r="E7" s="53">
        <v>0.23899999999999999</v>
      </c>
      <c r="F7" s="54">
        <v>0.23599999999999999</v>
      </c>
      <c r="G7" s="54">
        <v>0.23200000000000001</v>
      </c>
      <c r="H7" s="54">
        <v>0.23599999999999999</v>
      </c>
      <c r="I7" s="54">
        <v>0.221</v>
      </c>
      <c r="J7" s="55">
        <v>0.215</v>
      </c>
      <c r="K7" s="53">
        <v>0.215</v>
      </c>
      <c r="L7" s="53">
        <v>0.215</v>
      </c>
      <c r="M7" s="53">
        <v>0.215</v>
      </c>
      <c r="N7" s="53">
        <v>0.215</v>
      </c>
      <c r="O7" s="53"/>
      <c r="P7" s="56" t="s">
        <v>163</v>
      </c>
      <c r="Q7" s="63" t="s">
        <v>172</v>
      </c>
    </row>
    <row r="8" spans="1:17">
      <c r="A8" s="39" t="s">
        <v>95</v>
      </c>
      <c r="B8" s="52">
        <v>6050</v>
      </c>
      <c r="C8" s="39" t="s">
        <v>96</v>
      </c>
      <c r="D8" s="53">
        <v>0.31</v>
      </c>
      <c r="E8" s="53">
        <v>0.311</v>
      </c>
      <c r="F8" s="54">
        <v>0.30499999999999999</v>
      </c>
      <c r="G8" s="54">
        <v>0.308</v>
      </c>
      <c r="H8" s="54">
        <v>0.309</v>
      </c>
      <c r="I8" s="54">
        <v>0.37</v>
      </c>
      <c r="J8" s="55">
        <v>0.317</v>
      </c>
      <c r="K8" s="53">
        <v>0.317</v>
      </c>
      <c r="L8" s="53">
        <v>0.317</v>
      </c>
      <c r="M8" s="53">
        <v>0.317</v>
      </c>
      <c r="N8" s="53">
        <v>0.317</v>
      </c>
      <c r="O8" s="53"/>
      <c r="P8" s="101" t="s">
        <v>164</v>
      </c>
      <c r="Q8" s="63" t="s">
        <v>173</v>
      </c>
    </row>
    <row r="9" spans="1:17">
      <c r="A9" s="39" t="s">
        <v>95</v>
      </c>
      <c r="B9" s="52"/>
      <c r="C9" s="39" t="s">
        <v>97</v>
      </c>
      <c r="D9" s="53">
        <v>0.10100000000000001</v>
      </c>
      <c r="E9" s="53">
        <v>0.104</v>
      </c>
      <c r="F9" s="54">
        <v>0.10299999999999999</v>
      </c>
      <c r="G9" s="54">
        <v>0.1</v>
      </c>
      <c r="H9" s="54">
        <v>9.9000000000000005E-2</v>
      </c>
      <c r="I9" s="54">
        <v>8.7999999999999995E-2</v>
      </c>
      <c r="J9" s="55">
        <v>9.6000000000000002E-2</v>
      </c>
      <c r="K9" s="53">
        <v>9.6000000000000002E-2</v>
      </c>
      <c r="L9" s="53">
        <v>9.6000000000000002E-2</v>
      </c>
      <c r="M9" s="53">
        <v>9.6000000000000002E-2</v>
      </c>
      <c r="N9" s="53">
        <v>9.6000000000000002E-2</v>
      </c>
      <c r="O9" s="53"/>
      <c r="P9" s="102"/>
    </row>
    <row r="10" spans="1:17">
      <c r="A10" s="39" t="s">
        <v>98</v>
      </c>
      <c r="B10" s="52" t="s">
        <v>99</v>
      </c>
      <c r="C10" s="39" t="s">
        <v>100</v>
      </c>
      <c r="D10" s="53">
        <v>0.45500000000000002</v>
      </c>
      <c r="E10" s="53">
        <v>0.45300000000000001</v>
      </c>
      <c r="F10" s="54">
        <v>0.44900000000000001</v>
      </c>
      <c r="G10" s="54">
        <v>0.45700000000000002</v>
      </c>
      <c r="H10" s="54">
        <v>0.45800000000000002</v>
      </c>
      <c r="I10" s="54">
        <v>0.44500000000000001</v>
      </c>
      <c r="J10" s="55">
        <v>0.317</v>
      </c>
      <c r="K10" s="53">
        <v>0.317</v>
      </c>
      <c r="L10" s="53">
        <v>0.317</v>
      </c>
      <c r="M10" s="53">
        <v>0.317</v>
      </c>
      <c r="N10" s="53">
        <v>0.317</v>
      </c>
      <c r="O10" s="53"/>
      <c r="P10" s="101" t="s">
        <v>164</v>
      </c>
      <c r="Q10" s="63" t="s">
        <v>173</v>
      </c>
    </row>
    <row r="11" spans="1:17">
      <c r="A11" s="39" t="s">
        <v>98</v>
      </c>
      <c r="B11" s="52"/>
      <c r="C11" s="39" t="s">
        <v>101</v>
      </c>
      <c r="D11" s="53">
        <v>0.10100000000000001</v>
      </c>
      <c r="E11" s="53">
        <v>0.104</v>
      </c>
      <c r="F11" s="54">
        <v>0.107</v>
      </c>
      <c r="G11" s="54">
        <v>0.10299999999999999</v>
      </c>
      <c r="H11" s="54">
        <v>0.1</v>
      </c>
      <c r="I11" s="54">
        <v>9.2999999999999999E-2</v>
      </c>
      <c r="J11" s="55">
        <v>9.6000000000000002E-2</v>
      </c>
      <c r="K11" s="53">
        <v>9.6000000000000002E-2</v>
      </c>
      <c r="L11" s="53">
        <v>9.6000000000000002E-2</v>
      </c>
      <c r="M11" s="53">
        <v>9.6000000000000002E-2</v>
      </c>
      <c r="N11" s="53">
        <v>9.6000000000000002E-2</v>
      </c>
      <c r="O11" s="53"/>
      <c r="P11" s="102"/>
    </row>
    <row r="12" spans="1:17">
      <c r="A12" s="39" t="s">
        <v>102</v>
      </c>
      <c r="B12" s="52">
        <v>6150</v>
      </c>
      <c r="C12" s="39" t="s">
        <v>103</v>
      </c>
      <c r="D12" s="53">
        <v>0.25700000000000001</v>
      </c>
      <c r="E12" s="53">
        <v>0.254</v>
      </c>
      <c r="F12" s="54">
        <v>0.247</v>
      </c>
      <c r="G12" s="54">
        <v>0.26300000000000001</v>
      </c>
      <c r="H12" s="54">
        <v>0.249</v>
      </c>
      <c r="I12" s="54">
        <v>0.253</v>
      </c>
      <c r="J12" s="55">
        <v>0.215</v>
      </c>
      <c r="K12" s="53">
        <v>0.215</v>
      </c>
      <c r="L12" s="53">
        <v>0.215</v>
      </c>
      <c r="M12" s="53">
        <v>0.215</v>
      </c>
      <c r="N12" s="53">
        <v>0.215</v>
      </c>
      <c r="O12" s="53"/>
      <c r="P12" s="56" t="s">
        <v>163</v>
      </c>
      <c r="Q12" s="63" t="s">
        <v>172</v>
      </c>
    </row>
    <row r="13" spans="1:17">
      <c r="A13" s="39" t="s">
        <v>104</v>
      </c>
      <c r="B13" s="52" t="s">
        <v>105</v>
      </c>
      <c r="C13" s="39" t="s">
        <v>106</v>
      </c>
      <c r="D13" s="53">
        <v>7.9000000000000001E-2</v>
      </c>
      <c r="E13" s="53">
        <v>7.4999999999999997E-2</v>
      </c>
      <c r="F13" s="54">
        <v>0.08</v>
      </c>
      <c r="G13" s="54">
        <v>0.08</v>
      </c>
      <c r="H13" s="54">
        <v>7.8E-2</v>
      </c>
      <c r="I13" s="54">
        <v>9.9000000000000005E-2</v>
      </c>
      <c r="J13" s="55">
        <v>9.8000000000000004E-2</v>
      </c>
      <c r="K13" s="53">
        <v>9.8000000000000004E-2</v>
      </c>
      <c r="L13" s="53">
        <v>9.8000000000000004E-2</v>
      </c>
      <c r="M13" s="53">
        <v>9.8000000000000004E-2</v>
      </c>
      <c r="N13" s="53">
        <v>9.8000000000000004E-2</v>
      </c>
      <c r="O13" s="53"/>
      <c r="P13" s="56" t="s">
        <v>165</v>
      </c>
      <c r="Q13" s="63" t="s">
        <v>174</v>
      </c>
    </row>
    <row r="14" spans="1:17">
      <c r="A14" s="39" t="s">
        <v>107</v>
      </c>
      <c r="B14" s="52">
        <v>6140</v>
      </c>
      <c r="C14" s="39" t="s">
        <v>108</v>
      </c>
      <c r="D14" s="53">
        <v>0</v>
      </c>
      <c r="E14" s="53">
        <v>0</v>
      </c>
      <c r="F14" s="54">
        <v>0</v>
      </c>
      <c r="G14" s="54">
        <v>0</v>
      </c>
      <c r="H14" s="54">
        <v>0</v>
      </c>
      <c r="I14" s="54">
        <v>0</v>
      </c>
      <c r="J14" s="55">
        <v>0</v>
      </c>
      <c r="K14" s="53">
        <v>0</v>
      </c>
      <c r="L14" s="53">
        <v>0</v>
      </c>
      <c r="M14" s="53">
        <v>0</v>
      </c>
      <c r="N14" s="53">
        <v>0</v>
      </c>
      <c r="O14" s="53"/>
      <c r="P14" s="56" t="s">
        <v>163</v>
      </c>
      <c r="Q14" s="63" t="s">
        <v>171</v>
      </c>
    </row>
    <row r="15" spans="1:17">
      <c r="A15" s="39" t="s">
        <v>109</v>
      </c>
      <c r="B15" s="52">
        <v>6190</v>
      </c>
      <c r="C15" s="39" t="s">
        <v>110</v>
      </c>
      <c r="D15" s="53">
        <v>0.15</v>
      </c>
      <c r="E15" s="53">
        <v>0.15</v>
      </c>
      <c r="F15" s="54">
        <v>0.15</v>
      </c>
      <c r="G15" s="54">
        <v>0.15</v>
      </c>
      <c r="H15" s="54">
        <v>0.15</v>
      </c>
      <c r="I15" s="54">
        <v>0.15</v>
      </c>
      <c r="J15" s="55">
        <v>0.15</v>
      </c>
      <c r="K15" s="53">
        <v>0.15</v>
      </c>
      <c r="L15" s="53">
        <v>0.15</v>
      </c>
      <c r="M15" s="53">
        <v>0.15</v>
      </c>
      <c r="N15" s="53">
        <v>0.15</v>
      </c>
      <c r="O15" s="53"/>
      <c r="P15" s="47"/>
    </row>
    <row r="16" spans="1:17">
      <c r="A16" s="39" t="s">
        <v>111</v>
      </c>
      <c r="B16" s="52" t="s">
        <v>112</v>
      </c>
      <c r="C16" s="39" t="s">
        <v>113</v>
      </c>
      <c r="D16" s="53">
        <v>0.08</v>
      </c>
      <c r="E16" s="53">
        <v>0.08</v>
      </c>
      <c r="F16" s="54">
        <v>0.08</v>
      </c>
      <c r="G16" s="54">
        <v>0.08</v>
      </c>
      <c r="H16" s="54">
        <v>0.08</v>
      </c>
      <c r="I16" s="54">
        <v>0.08</v>
      </c>
      <c r="J16" s="55">
        <v>0.08</v>
      </c>
      <c r="K16" s="53">
        <v>0.08</v>
      </c>
      <c r="L16" s="53">
        <v>0.08</v>
      </c>
      <c r="M16" s="53">
        <v>0.08</v>
      </c>
      <c r="N16" s="53">
        <v>0.08</v>
      </c>
      <c r="O16" s="53"/>
      <c r="P16" s="47"/>
    </row>
    <row r="17" spans="1:15">
      <c r="A17" s="53"/>
    </row>
    <row r="18" spans="1:15">
      <c r="A18" s="38" t="s">
        <v>114</v>
      </c>
      <c r="D18" s="40" t="s">
        <v>149</v>
      </c>
      <c r="E18" s="40" t="s">
        <v>150</v>
      </c>
      <c r="F18" s="41" t="s">
        <v>151</v>
      </c>
      <c r="G18" s="41" t="s">
        <v>152</v>
      </c>
      <c r="H18" s="41" t="s">
        <v>153</v>
      </c>
      <c r="I18" s="89" t="s">
        <v>166</v>
      </c>
      <c r="J18" s="90" t="s">
        <v>167</v>
      </c>
      <c r="K18" s="40" t="s">
        <v>168</v>
      </c>
      <c r="L18" s="40" t="s">
        <v>176</v>
      </c>
      <c r="M18" s="40" t="s">
        <v>184</v>
      </c>
      <c r="N18" s="40" t="s">
        <v>197</v>
      </c>
      <c r="O18" s="40"/>
    </row>
    <row r="19" spans="1:15">
      <c r="A19" s="36"/>
      <c r="D19" s="44">
        <v>43281</v>
      </c>
      <c r="E19" s="44">
        <v>43646</v>
      </c>
      <c r="F19" s="45">
        <v>44012</v>
      </c>
      <c r="G19" s="45">
        <v>44377</v>
      </c>
      <c r="H19" s="45">
        <v>44742</v>
      </c>
      <c r="I19" s="45">
        <v>45107</v>
      </c>
      <c r="J19" s="46">
        <v>45473</v>
      </c>
      <c r="K19" s="44">
        <v>45838</v>
      </c>
      <c r="L19" s="44">
        <v>46203</v>
      </c>
      <c r="M19" s="44">
        <v>46568</v>
      </c>
      <c r="N19" s="44">
        <v>46934</v>
      </c>
      <c r="O19" s="44"/>
    </row>
    <row r="20" spans="1:15">
      <c r="A20" s="48" t="s">
        <v>115</v>
      </c>
      <c r="B20" s="57"/>
      <c r="C20" s="57"/>
      <c r="D20" s="49" t="s">
        <v>63</v>
      </c>
      <c r="E20" s="49" t="s">
        <v>64</v>
      </c>
      <c r="F20" s="50" t="s">
        <v>66</v>
      </c>
      <c r="G20" s="50" t="s">
        <v>86</v>
      </c>
      <c r="H20" s="50" t="s">
        <v>87</v>
      </c>
      <c r="I20" s="50" t="s">
        <v>157</v>
      </c>
      <c r="J20" s="51" t="s">
        <v>160</v>
      </c>
      <c r="K20" s="49" t="s">
        <v>169</v>
      </c>
      <c r="L20" s="49" t="s">
        <v>169</v>
      </c>
      <c r="M20" s="49" t="s">
        <v>169</v>
      </c>
      <c r="N20" s="49" t="s">
        <v>192</v>
      </c>
      <c r="O20" s="64"/>
    </row>
    <row r="21" spans="1:15">
      <c r="A21" s="39" t="s">
        <v>116</v>
      </c>
      <c r="D21" s="53">
        <v>0.69</v>
      </c>
      <c r="E21" s="53">
        <v>0.69</v>
      </c>
      <c r="F21" s="54">
        <v>0.69</v>
      </c>
      <c r="G21" s="54">
        <v>0.69</v>
      </c>
      <c r="H21" s="54">
        <v>0.69</v>
      </c>
      <c r="I21" s="54">
        <v>0.69</v>
      </c>
      <c r="J21" s="55">
        <v>0.69</v>
      </c>
      <c r="K21" s="53">
        <v>0.69</v>
      </c>
      <c r="L21" s="53">
        <v>0.69</v>
      </c>
      <c r="M21" s="53">
        <v>0.69</v>
      </c>
      <c r="N21" s="53">
        <v>0.69</v>
      </c>
      <c r="O21" s="53"/>
    </row>
    <row r="22" spans="1:15">
      <c r="A22" s="39" t="s">
        <v>117</v>
      </c>
      <c r="D22" s="53">
        <v>0.34</v>
      </c>
      <c r="E22" s="53">
        <v>0.34</v>
      </c>
      <c r="F22" s="54">
        <v>0.34</v>
      </c>
      <c r="G22" s="54">
        <v>0.34</v>
      </c>
      <c r="H22" s="54">
        <v>0.34</v>
      </c>
      <c r="I22" s="54">
        <v>0.34</v>
      </c>
      <c r="J22" s="55">
        <v>0.34</v>
      </c>
      <c r="K22" s="53">
        <v>0.34</v>
      </c>
      <c r="L22" s="53">
        <v>0.34</v>
      </c>
      <c r="M22" s="53">
        <v>0.34</v>
      </c>
      <c r="N22" s="53">
        <v>0.34</v>
      </c>
      <c r="O22" s="53"/>
    </row>
    <row r="23" spans="1:15">
      <c r="A23" s="39" t="s">
        <v>118</v>
      </c>
      <c r="D23" s="53">
        <v>0.26</v>
      </c>
      <c r="E23" s="53">
        <v>0.26</v>
      </c>
      <c r="F23" s="54">
        <v>0.26</v>
      </c>
      <c r="G23" s="54">
        <v>0.26</v>
      </c>
      <c r="H23" s="54">
        <v>0.26</v>
      </c>
      <c r="I23" s="54">
        <v>0.26</v>
      </c>
      <c r="J23" s="55">
        <v>0.26</v>
      </c>
      <c r="K23" s="53">
        <v>0.26</v>
      </c>
      <c r="L23" s="53">
        <v>0.26</v>
      </c>
      <c r="M23" s="53">
        <v>0.26</v>
      </c>
      <c r="N23" s="53">
        <v>0.26</v>
      </c>
      <c r="O23" s="53"/>
    </row>
    <row r="24" spans="1:15">
      <c r="A24" s="58" t="s">
        <v>119</v>
      </c>
    </row>
    <row r="25" spans="1:15">
      <c r="A25" s="58" t="s">
        <v>120</v>
      </c>
    </row>
    <row r="26" spans="1:15">
      <c r="A26" s="58"/>
    </row>
    <row r="27" spans="1:15">
      <c r="A27" s="66" t="s">
        <v>121</v>
      </c>
    </row>
    <row r="28" spans="1:15">
      <c r="A28" s="38"/>
    </row>
    <row r="29" spans="1:15">
      <c r="A29" s="36" t="s">
        <v>122</v>
      </c>
      <c r="B29" s="39" t="s">
        <v>123</v>
      </c>
    </row>
    <row r="30" spans="1:15">
      <c r="A30" s="36" t="s">
        <v>124</v>
      </c>
      <c r="B30" s="39" t="s">
        <v>125</v>
      </c>
    </row>
    <row r="31" spans="1:15">
      <c r="A31" s="36"/>
      <c r="B31" s="39" t="s">
        <v>126</v>
      </c>
    </row>
    <row r="32" spans="1:15">
      <c r="A32" s="36"/>
      <c r="B32" s="39" t="s">
        <v>127</v>
      </c>
    </row>
    <row r="33" spans="1:8" ht="14" thickBot="1">
      <c r="A33" s="36"/>
      <c r="B33" s="39" t="s">
        <v>128</v>
      </c>
    </row>
    <row r="34" spans="1:8">
      <c r="A34" s="36" t="s">
        <v>129</v>
      </c>
      <c r="B34" s="39" t="s">
        <v>130</v>
      </c>
      <c r="E34" s="59" t="s">
        <v>131</v>
      </c>
      <c r="F34" s="58" t="s">
        <v>132</v>
      </c>
      <c r="G34" s="58"/>
      <c r="H34" s="58"/>
    </row>
    <row r="35" spans="1:8">
      <c r="A35" s="36" t="s">
        <v>133</v>
      </c>
      <c r="B35" s="39" t="s">
        <v>134</v>
      </c>
      <c r="E35" s="60" t="s">
        <v>135</v>
      </c>
      <c r="F35" s="58" t="s">
        <v>136</v>
      </c>
      <c r="G35" s="58"/>
      <c r="H35" s="58"/>
    </row>
    <row r="36" spans="1:8" ht="14" thickBot="1">
      <c r="A36" s="36" t="s">
        <v>137</v>
      </c>
      <c r="B36" s="61">
        <v>44729</v>
      </c>
      <c r="E36" s="62" t="s">
        <v>138</v>
      </c>
      <c r="F36" s="58" t="s">
        <v>139</v>
      </c>
      <c r="G36" s="58"/>
      <c r="H36" s="58"/>
    </row>
    <row r="37" spans="1:8">
      <c r="A37" s="36" t="s">
        <v>140</v>
      </c>
      <c r="B37" s="39" t="s">
        <v>154</v>
      </c>
    </row>
    <row r="38" spans="1:8">
      <c r="A38" s="36" t="s">
        <v>141</v>
      </c>
      <c r="B38" s="39" t="s">
        <v>142</v>
      </c>
    </row>
    <row r="39" spans="1:8">
      <c r="A39" s="36" t="s">
        <v>143</v>
      </c>
      <c r="B39" s="39" t="s">
        <v>144</v>
      </c>
    </row>
    <row r="40" spans="1:8">
      <c r="A40" s="36" t="s">
        <v>145</v>
      </c>
      <c r="B40" s="39" t="s">
        <v>146</v>
      </c>
    </row>
    <row r="41" spans="1:8">
      <c r="A41" s="36" t="s">
        <v>147</v>
      </c>
      <c r="B41" s="39">
        <v>21550000</v>
      </c>
    </row>
    <row r="42" spans="1:8">
      <c r="A42" s="36"/>
    </row>
    <row r="43" spans="1:8">
      <c r="A43" s="36" t="s">
        <v>148</v>
      </c>
      <c r="B43" s="39" t="s">
        <v>177</v>
      </c>
    </row>
    <row r="44" spans="1:8">
      <c r="A44" s="36"/>
      <c r="B44" s="65" t="s">
        <v>178</v>
      </c>
    </row>
    <row r="45" spans="1:8">
      <c r="A45" s="36"/>
      <c r="B45" s="39" t="s">
        <v>179</v>
      </c>
    </row>
    <row r="46" spans="1:8">
      <c r="A46" s="36"/>
    </row>
  </sheetData>
  <mergeCells count="2">
    <mergeCell ref="P8:P9"/>
    <mergeCell ref="P10:P11"/>
  </mergeCells>
  <phoneticPr fontId="22" type="noConversion"/>
  <hyperlinks>
    <hyperlink ref="B44" r:id="rId1" xr:uid="{00000000-0004-0000-0200-000000000000}"/>
    <hyperlink ref="A27" r:id="rId2" xr:uid="{00000000-0004-0000-0200-000001000000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Travel</vt:lpstr>
      <vt:lpstr>FY23+ Rates Sheet</vt:lpstr>
      <vt:lpstr>Main!Print_Area</vt:lpstr>
    </vt:vector>
  </TitlesOfParts>
  <Company>CfA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HCO 5Y Budget Template</dc:title>
  <dc:creator>theresa.ross@cfa.harvard.edu</dc:creator>
  <cp:lastModifiedBy>Ross, Theresa</cp:lastModifiedBy>
  <cp:lastPrinted>2006-03-11T23:22:45Z</cp:lastPrinted>
  <dcterms:created xsi:type="dcterms:W3CDTF">2003-08-28T19:24:34Z</dcterms:created>
  <dcterms:modified xsi:type="dcterms:W3CDTF">2024-01-09T16:52:21Z</dcterms:modified>
</cp:coreProperties>
</file>